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  <sheet name="VI Статутний капітал" sheetId="7" r:id="rId7"/>
  </sheets>
  <definedNames/>
  <calcPr fullCalcOnLoad="1"/>
</workbook>
</file>

<file path=xl/sharedStrings.xml><?xml version="1.0" encoding="utf-8"?>
<sst xmlns="http://schemas.openxmlformats.org/spreadsheetml/2006/main" count="361" uniqueCount="259">
  <si>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</si>
  <si>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</si>
  <si>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</si>
  <si>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</si>
  <si>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</si>
  <si>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</si>
  <si>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</si>
  <si>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</si>
  <si>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</si>
  <si>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</si>
  <si>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</si>
  <si>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</si>
  <si>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</si>
  <si>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</si>
  <si>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</si>
  <si>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</si>
  <si>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</si>
  <si>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</si>
  <si>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</si>
  <si>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</si>
  <si>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</si>
  <si>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</si>
  <si>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</si>
  <si>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</si>
  <si>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</si>
  <si>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</si>
  <si>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</si>
  <si>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</si>
  <si>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</si>
  <si>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</si>
  <si>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</si>
  <si>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</si>
  <si>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</si>
  <si>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</si>
  <si>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</si>
  <si>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</si>
  <si>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</si>
  <si>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</si>
  <si>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</si>
  <si>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</si>
  <si>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</si>
  <si>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</si>
  <si>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</si>
  <si>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</si>
  <si>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</si>
  <si>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</si>
  <si>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</si>
  <si>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</si>
  <si>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</si>
  <si>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</si>
  <si>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</si>
  <si>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</si>
  <si>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</si>
  <si>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</si>
  <si>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</si>
  <si>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</si>
  <si>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</si>
  <si>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</si>
  <si>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</si>
  <si>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</si>
  <si>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</si>
  <si>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</si>
  <si>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</si>
  <si>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</si>
  <si>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</si>
  <si>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</si>
  <si>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</si>
  <si>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</si>
  <si>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</si>
  <si>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</si>
  <si>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</si>
  <si>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</si>
  <si>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</si>
  <si>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</si>
  <si>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</si>
  <si>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</si>
  <si>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</si>
  <si>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</si>
  <si>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</si>
  <si>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</si>
  <si>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</si>
  <si>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</si>
  <si>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</si>
  <si>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</si>
  <si>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</si>
  <si>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</si>
  <si>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</si>
  <si>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</si>
  <si>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</si>
  <si>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</si>
  <si>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</si>
  <si>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 xml:space="preserve">(ініціали, прізвище)    </t>
  </si>
  <si>
    <t xml:space="preserve">                 (підпис)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</si>
  <si>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</si>
  <si>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</si>
  <si>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</si>
  <si>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</si>
  <si>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</si>
  <si>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</si>
  <si>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</si>
  <si>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</si>
  <si>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</si>
  <si>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</si>
  <si>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</si>
  <si>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</si>
  <si>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</si>
  <si>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</si>
  <si>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</si>
  <si>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</si>
  <si>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</si>
  <si>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</si>
  <si>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</si>
  <si>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</si>
  <si>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</si>
  <si>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</si>
  <si>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</si>
  <si>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</si>
  <si>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</si>
  <si>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</si>
  <si>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r>
      <t>Інші надходження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</si>
  <si>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1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</si>
  <si>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</si>
  <si>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1"/>
        <rFont val="Times New Roman"/>
        <family val="1"/>
      </rPr>
      <t xml:space="preserve"> </t>
    </r>
  </si>
  <si>
    <t xml:space="preserve">податок на прибуток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</si>
  <si>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</si>
  <si>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</si>
  <si>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</si>
  <si>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</si>
  <si>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</si>
  <si>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</si>
  <si>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</si>
  <si>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</si>
  <si>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</si>
  <si>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</si>
  <si>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</si>
  <si>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</si>
  <si>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</si>
  <si>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</si>
  <si>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</si>
  <si>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</si>
  <si>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</si>
  <si>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</si>
  <si>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</si>
  <si>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</si>
  <si>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</si>
  <si>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</si>
  <si>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</si>
  <si>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</si>
  <si>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</si>
  <si>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</si>
  <si>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</si>
  <si>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</si>
  <si>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</si>
  <si>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</si>
  <si>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</si>
  <si>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</si>
  <si>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</si>
  <si>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</si>
  <si>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</si>
  <si>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</si>
  <si>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</si>
  <si>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</si>
  <si>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</si>
  <si>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</si>
  <si>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</si>
  <si>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</si>
  <si>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</si>
  <si>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</si>
  <si>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t xml:space="preserve">                          (посада)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</si>
  <si>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</si>
  <si>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</si>
  <si>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</si>
  <si>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</si>
  <si>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</si>
  <si>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</si>
  <si>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</si>
  <si>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</si>
  <si>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</si>
  <si>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>Усього</t>
  </si>
  <si>
    <t>3144/1</t>
  </si>
  <si>
    <t xml:space="preserve">за ЄДРПОУ </t>
  </si>
  <si>
    <t>ФІНАНСОВИЙ ПЛАН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</si>
  <si>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</si>
  <si>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</si>
  <si>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</si>
  <si>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</si>
  <si>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Таблиця 6</t>
  </si>
  <si>
    <t>VІ. Розподіл коштів, отриманих з  бюджету МТГ на поповнення 
статутного капіталу</t>
  </si>
  <si>
    <t>інше (розшифрувати)</t>
  </si>
  <si>
    <t>придбання на оновлення необоротних активів (розшифрувати)</t>
  </si>
  <si>
    <t>Інші операційні доходи (кошти від НСЗУ )</t>
  </si>
  <si>
    <t>1000/1</t>
  </si>
  <si>
    <t>1000/2</t>
  </si>
  <si>
    <t>1000/3</t>
  </si>
  <si>
    <t>1000/4</t>
  </si>
  <si>
    <t>Дохід від депозитів</t>
  </si>
  <si>
    <t>Інші операційні доходи (кошти від платних послуг)</t>
  </si>
  <si>
    <t>Надходження з обласного бюджету (централізовані закупівлі)</t>
  </si>
  <si>
    <t>Надходження з державного бюджету (централізовані закупівлі)</t>
  </si>
  <si>
    <t>1070/1</t>
  </si>
  <si>
    <t>Витрати з обласного бюджету (централізовані закупівлі)</t>
  </si>
  <si>
    <t>Витрати з державного бюджету (централізовані закупівлі)</t>
  </si>
  <si>
    <t>1080/1</t>
  </si>
  <si>
    <t>медикаменти та перевязувальні матеріали</t>
  </si>
  <si>
    <t>Предмети, матеріали, обладнання та інвентар</t>
  </si>
  <si>
    <t>витрати на оплату послуг в т.ч. (встановлення та  обслуговування бух програми,відшкод лаб послуг,ремонт авто,компютерної техніки,звязку , охорони тощо)</t>
  </si>
  <si>
    <t>1051/1</t>
  </si>
  <si>
    <t>1051/2</t>
  </si>
  <si>
    <t>1051/3</t>
  </si>
  <si>
    <t>1051/4</t>
  </si>
  <si>
    <t>1051/5</t>
  </si>
  <si>
    <t>1051/6</t>
  </si>
  <si>
    <r>
      <t xml:space="preserve"> ФІНАНСОВИЙ ПЛАН ПІДПРИЄМСТВА НА </t>
    </r>
    <r>
      <rPr>
        <b/>
        <sz val="16"/>
        <color indexed="8"/>
        <rFont val="Times New Roman"/>
        <family val="1"/>
      </rPr>
      <t>2023</t>
    </r>
    <r>
      <rPr>
        <b/>
        <sz val="12"/>
        <color indexed="8"/>
        <rFont val="Times New Roman"/>
        <family val="1"/>
      </rPr>
      <t xml:space="preserve"> рік</t>
    </r>
  </si>
  <si>
    <t>Факт минулого року 2021</t>
  </si>
  <si>
    <t>Фінансовий план поточного року 2022</t>
  </si>
  <si>
    <t>Плановий рік (усього) 2023</t>
  </si>
  <si>
    <t>1051/7</t>
  </si>
  <si>
    <t>Інші витрати (пені, штрафи)</t>
  </si>
  <si>
    <t>1070/2</t>
  </si>
  <si>
    <t>Інші операційні доходи (Амортизація основних засобів і нематеріальних активів)</t>
  </si>
  <si>
    <t>інші операційні витрати (амортизація основних засобів і нематеріальних активів загальногосподарського призначення)</t>
  </si>
  <si>
    <t>1080/2</t>
  </si>
  <si>
    <t>1150/1</t>
  </si>
  <si>
    <t>1150/2</t>
  </si>
  <si>
    <t>1160/1</t>
  </si>
  <si>
    <t>1160/2</t>
  </si>
  <si>
    <t>1150/3</t>
  </si>
  <si>
    <t>1150/4</t>
  </si>
  <si>
    <t>1160/3</t>
  </si>
  <si>
    <t>1160/4</t>
  </si>
  <si>
    <t>Дохід з місцевого бюджету за  цільовими програмами (оздоровлення КФКВ 0213140)</t>
  </si>
  <si>
    <t>Дохід з місцевого бюджету за  цільовими програмами (туберкулін)</t>
  </si>
  <si>
    <t>Витрати з місцевого бюджету за  цільовими програмами (оздоровлення КФКВ 0213140)</t>
  </si>
  <si>
    <t>Витрати за  цільовими програмами (туберкулін)</t>
  </si>
  <si>
    <t>Комунальне некомерційне підприємство Нетішинської  міської ради "Центр первинної медико-санітарної допомоги"</t>
  </si>
  <si>
    <t>86.21</t>
  </si>
  <si>
    <t>Комунальна</t>
  </si>
  <si>
    <t>вул. Лісова ,1</t>
  </si>
  <si>
    <t>0976423472</t>
  </si>
  <si>
    <t>Оксана ХАРЧЕНКО</t>
  </si>
  <si>
    <t>Директор</t>
  </si>
  <si>
    <t xml:space="preserve">                                 (посада)</t>
  </si>
  <si>
    <t xml:space="preserve">      (підпис)</t>
  </si>
  <si>
    <t xml:space="preserve">               (посада)</t>
  </si>
  <si>
    <t>військовий збір 1,5%</t>
  </si>
  <si>
    <t>3060/1</t>
  </si>
  <si>
    <t>3060/2</t>
  </si>
  <si>
    <t>3060/3</t>
  </si>
  <si>
    <t>3060/4</t>
  </si>
  <si>
    <t>Слухові апарати</t>
  </si>
  <si>
    <t>Туберкулін</t>
  </si>
  <si>
    <t>грн</t>
  </si>
  <si>
    <t xml:space="preserve">Дохід з місцевого бюджету цільового фінансування (комунальні послуги, туберкулін,пільгові медикаменти,  тощо)
</t>
  </si>
  <si>
    <t>Витрати з місцевого бюджету цільового фінансування (комунальні послуги, туберкулін,пільгові медикаменти)</t>
  </si>
  <si>
    <t>Дохід з місцевого бюджету цільового фінансування (комунальні послуги, туберкулін,пільгові медикаменти, внески ОСББ</t>
  </si>
  <si>
    <t>Рішення тридцять другої сесії</t>
  </si>
  <si>
    <t>Нетішинської міської ради</t>
  </si>
  <si>
    <t>VІІІ скликання</t>
  </si>
  <si>
    <t>23.12.2022 № 32/1590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</si>
</sst>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_(* #,##0.000_);_(* \(#,##0.000\);_(* &quot;-&quot;??_);_(@_)"/>
    <numFmt numFmtId="209" formatCode="_(* #,##0.0_);_(* \(#,##0.0\);_(* &quot;-&quot;_);_(@_)"/>
    <numFmt numFmtId="210" formatCode="_(* #,##0.00_);_(* \(#,##0.00\);_(* &quot;-&quot;_);_(@_)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0"/>
      <name val="Arial Cyr"/>
      <family val="0"/>
    </font>
    <font>
      <sz val="11"/>
      <name val="Arial"/>
      <family val="0"/>
    </font>
    <font>
      <i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1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center" vertical="center"/>
    </xf>
    <xf numFmtId="20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201" fontId="5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204" fontId="4" fillId="0" borderId="0" xfId="53" applyNumberFormat="1" applyFont="1" applyFill="1" applyBorder="1" applyAlignment="1">
      <alignment horizontal="center" vertical="center" wrapText="1"/>
      <protection/>
    </xf>
    <xf numFmtId="204" fontId="4" fillId="0" borderId="0" xfId="53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horizontal="center" vertical="center"/>
    </xf>
    <xf numFmtId="204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2" xfId="53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205" fontId="5" fillId="0" borderId="0" xfId="0" applyNumberFormat="1" applyFont="1" applyFill="1" applyBorder="1" applyAlignment="1">
      <alignment horizontal="center" vertical="center" wrapText="1"/>
    </xf>
    <xf numFmtId="205" fontId="5" fillId="0" borderId="0" xfId="0" applyNumberFormat="1" applyFont="1" applyFill="1" applyBorder="1" applyAlignment="1">
      <alignment horizontal="right" vertical="center" wrapText="1"/>
    </xf>
    <xf numFmtId="205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06" fontId="12" fillId="0" borderId="10" xfId="0" applyNumberFormat="1" applyFont="1" applyFill="1" applyBorder="1" applyAlignment="1">
      <alignment horizontal="center" vertical="center" wrapText="1"/>
    </xf>
    <xf numFmtId="206" fontId="12" fillId="0" borderId="13" xfId="0" applyNumberFormat="1" applyFont="1" applyFill="1" applyBorder="1" applyAlignment="1">
      <alignment horizontal="center" vertical="center" wrapText="1"/>
    </xf>
    <xf numFmtId="207" fontId="12" fillId="0" borderId="1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23" fillId="0" borderId="0" xfId="0" applyFont="1" applyAlignment="1">
      <alignment vertical="center" wrapText="1"/>
    </xf>
    <xf numFmtId="0" fontId="25" fillId="0" borderId="0" xfId="0" applyFont="1" applyAlignment="1">
      <alignment horizontal="justify" vertical="center"/>
    </xf>
    <xf numFmtId="0" fontId="18" fillId="0" borderId="19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0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207" fontId="13" fillId="0" borderId="10" xfId="0" applyNumberFormat="1" applyFont="1" applyFill="1" applyBorder="1" applyAlignment="1">
      <alignment horizontal="center" vertical="center" wrapText="1"/>
    </xf>
    <xf numFmtId="206" fontId="13" fillId="0" borderId="10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18" fillId="0" borderId="20" xfId="0" applyFont="1" applyBorder="1" applyAlignment="1">
      <alignment vertical="center" wrapText="1"/>
    </xf>
    <xf numFmtId="0" fontId="23" fillId="0" borderId="15" xfId="0" applyFont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5" fillId="0" borderId="1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" fillId="24" borderId="10" xfId="0" applyFont="1" applyFill="1" applyBorder="1" applyAlignment="1" applyProtection="1">
      <alignment horizontal="left" vertical="center" wrapText="1"/>
      <protection locked="0"/>
    </xf>
    <xf numFmtId="0" fontId="4" fillId="24" borderId="10" xfId="0" applyNumberFormat="1" applyFont="1" applyFill="1" applyBorder="1" applyAlignment="1" applyProtection="1" quotePrefix="1">
      <alignment horizontal="center" vertical="center" wrapText="1"/>
      <protection locked="0"/>
    </xf>
    <xf numFmtId="201" fontId="5" fillId="24" borderId="10" xfId="0" applyNumberFormat="1" applyFont="1" applyFill="1" applyBorder="1" applyAlignment="1">
      <alignment horizontal="center" vertical="center" wrapText="1"/>
    </xf>
    <xf numFmtId="201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201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54" applyFont="1" applyFill="1" applyBorder="1" applyAlignment="1">
      <alignment horizontal="left" vertical="center" wrapText="1"/>
      <protection/>
    </xf>
    <xf numFmtId="0" fontId="4" fillId="0" borderId="10" xfId="54" applyFont="1" applyFill="1" applyBorder="1" applyAlignment="1">
      <alignment horizontal="left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49" fontId="18" fillId="0" borderId="17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204" fontId="4" fillId="0" borderId="0" xfId="0" applyNumberFormat="1" applyFont="1" applyFill="1" applyBorder="1" applyAlignment="1">
      <alignment vertical="center" wrapText="1"/>
    </xf>
    <xf numFmtId="203" fontId="12" fillId="0" borderId="10" xfId="0" applyNumberFormat="1" applyFont="1" applyFill="1" applyBorder="1" applyAlignment="1">
      <alignment horizontal="center" vertical="center" wrapText="1"/>
    </xf>
    <xf numFmtId="203" fontId="13" fillId="0" borderId="10" xfId="0" applyNumberFormat="1" applyFont="1" applyFill="1" applyBorder="1" applyAlignment="1">
      <alignment horizontal="center" vertical="center" wrapText="1"/>
    </xf>
    <xf numFmtId="0" fontId="23" fillId="0" borderId="21" xfId="54" applyFont="1" applyFill="1" applyBorder="1" applyAlignment="1">
      <alignment horizontal="left" vertical="center" wrapText="1"/>
      <protection/>
    </xf>
    <xf numFmtId="0" fontId="29" fillId="0" borderId="22" xfId="54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wrapText="1"/>
    </xf>
    <xf numFmtId="0" fontId="29" fillId="0" borderId="21" xfId="54" applyFont="1" applyFill="1" applyBorder="1" applyAlignment="1">
      <alignment horizontal="left" vertical="center" wrapText="1"/>
      <protection/>
    </xf>
    <xf numFmtId="0" fontId="4" fillId="0" borderId="23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201" fontId="9" fillId="0" borderId="10" xfId="0" applyNumberFormat="1" applyFont="1" applyBorder="1" applyAlignment="1">
      <alignment/>
    </xf>
    <xf numFmtId="207" fontId="12" fillId="0" borderId="10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vertical="center" wrapText="1"/>
    </xf>
    <xf numFmtId="0" fontId="1" fillId="0" borderId="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5" fillId="0" borderId="27" xfId="53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21" fillId="0" borderId="14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right" vertical="center"/>
    </xf>
    <xf numFmtId="0" fontId="20" fillId="0" borderId="31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04" fontId="4" fillId="0" borderId="0" xfId="0" applyNumberFormat="1" applyFont="1" applyFill="1" applyBorder="1" applyAlignment="1">
      <alignment horizontal="left" vertical="center" wrapText="1"/>
    </xf>
    <xf numFmtId="204" fontId="4" fillId="0" borderId="0" xfId="0" applyNumberFormat="1" applyFont="1" applyFill="1" applyBorder="1" applyAlignment="1" quotePrefix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24" borderId="13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0" fontId="5" fillId="24" borderId="27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center"/>
      <protection locked="0"/>
    </xf>
    <xf numFmtId="20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20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Лист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6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11.28125" style="0" bestFit="1" customWidth="1"/>
    <col min="6" max="6" width="10.57421875" style="0" customWidth="1"/>
    <col min="7" max="7" width="5.140625" style="0" customWidth="1"/>
    <col min="8" max="8" width="11.421875" style="0" customWidth="1"/>
  </cols>
  <sheetData>
    <row r="1" ht="12.75">
      <c r="B1" s="59"/>
    </row>
    <row r="2" ht="12.75">
      <c r="B2" s="59"/>
    </row>
    <row r="3" spans="2:8" ht="18.75">
      <c r="B3" s="59"/>
      <c r="E3" s="175" t="s">
        <v>142</v>
      </c>
      <c r="F3" s="173"/>
      <c r="G3" s="173"/>
      <c r="H3" s="173"/>
    </row>
    <row r="4" spans="2:8" ht="18.75">
      <c r="B4" s="59"/>
      <c r="E4" s="173" t="s">
        <v>255</v>
      </c>
      <c r="F4" s="173"/>
      <c r="G4" s="173"/>
      <c r="H4" s="173"/>
    </row>
    <row r="5" spans="2:8" ht="18.75">
      <c r="B5" s="59"/>
      <c r="E5" s="173" t="s">
        <v>256</v>
      </c>
      <c r="F5" s="173"/>
      <c r="G5" s="173"/>
      <c r="H5" s="173"/>
    </row>
    <row r="6" spans="2:8" ht="18.75">
      <c r="B6" s="59"/>
      <c r="E6" s="173" t="s">
        <v>257</v>
      </c>
      <c r="F6" s="173"/>
      <c r="G6" s="173"/>
      <c r="H6" s="173"/>
    </row>
    <row r="7" spans="2:8" ht="18.75">
      <c r="B7" s="59"/>
      <c r="E7" s="174" t="s">
        <v>258</v>
      </c>
      <c r="F7" s="174"/>
      <c r="G7" s="174"/>
      <c r="H7" s="174"/>
    </row>
    <row r="8" ht="12.75">
      <c r="B8" s="59"/>
    </row>
    <row r="9" ht="12.75">
      <c r="B9" s="59"/>
    </row>
    <row r="10" ht="20.25" customHeight="1">
      <c r="B10" s="58"/>
    </row>
    <row r="11" spans="2:8" ht="20.25" customHeight="1">
      <c r="B11" s="141" t="s">
        <v>181</v>
      </c>
      <c r="C11" s="141"/>
      <c r="D11" s="141"/>
      <c r="E11" s="141"/>
      <c r="F11" s="141"/>
      <c r="G11" s="141"/>
      <c r="H11" s="141"/>
    </row>
    <row r="12" ht="20.25" customHeight="1">
      <c r="B12" s="58"/>
    </row>
    <row r="13" ht="20.25" customHeight="1" thickBot="1">
      <c r="B13" s="58"/>
    </row>
    <row r="14" spans="2:8" ht="15.75">
      <c r="B14" s="61"/>
      <c r="C14" s="61"/>
      <c r="D14" s="60"/>
      <c r="E14" s="60"/>
      <c r="F14" s="60"/>
      <c r="G14" s="137" t="s">
        <v>143</v>
      </c>
      <c r="H14" s="138"/>
    </row>
    <row r="15" spans="2:8" ht="19.5" thickBot="1">
      <c r="B15" s="71"/>
      <c r="C15" s="58"/>
      <c r="D15" s="58"/>
      <c r="E15" s="58">
        <v>2023</v>
      </c>
      <c r="F15" s="61" t="s">
        <v>139</v>
      </c>
      <c r="G15" s="139"/>
      <c r="H15" s="140"/>
    </row>
    <row r="16" spans="2:8" ht="114.75" customHeight="1" thickBot="1">
      <c r="B16" s="86" t="s">
        <v>144</v>
      </c>
      <c r="C16" s="142" t="s">
        <v>234</v>
      </c>
      <c r="D16" s="142"/>
      <c r="E16" s="142"/>
      <c r="F16" s="87" t="s">
        <v>180</v>
      </c>
      <c r="G16" s="143">
        <v>42002686</v>
      </c>
      <c r="H16" s="144"/>
    </row>
    <row r="17" spans="2:8" ht="32.25" thickBot="1">
      <c r="B17" s="64" t="s">
        <v>145</v>
      </c>
      <c r="C17" s="65"/>
      <c r="D17" s="65"/>
      <c r="E17" s="65"/>
      <c r="F17" s="62" t="s">
        <v>146</v>
      </c>
      <c r="G17" s="80"/>
      <c r="H17" s="81">
        <v>150</v>
      </c>
    </row>
    <row r="18" spans="2:8" ht="21.75" customHeight="1" thickBot="1">
      <c r="B18" s="64" t="s">
        <v>147</v>
      </c>
      <c r="C18" s="65"/>
      <c r="D18" s="65"/>
      <c r="E18" s="65"/>
      <c r="F18" s="62" t="s">
        <v>148</v>
      </c>
      <c r="G18" s="80"/>
      <c r="H18" s="81"/>
    </row>
    <row r="19" spans="2:8" ht="21.75" customHeight="1" thickBot="1">
      <c r="B19" s="64" t="s">
        <v>149</v>
      </c>
      <c r="C19" s="65"/>
      <c r="D19" s="65"/>
      <c r="E19" s="65"/>
      <c r="F19" s="62" t="s">
        <v>150</v>
      </c>
      <c r="G19" s="80"/>
      <c r="H19" s="81" t="s">
        <v>235</v>
      </c>
    </row>
    <row r="20" spans="2:8" ht="32.25" customHeight="1" thickBot="1">
      <c r="B20" s="64" t="s">
        <v>151</v>
      </c>
      <c r="C20" s="65"/>
      <c r="D20" s="65"/>
      <c r="E20" s="65" t="s">
        <v>251</v>
      </c>
      <c r="F20" s="66"/>
      <c r="G20" s="66"/>
      <c r="H20" s="63"/>
    </row>
    <row r="21" spans="2:8" ht="21.75" customHeight="1" thickBot="1">
      <c r="B21" s="64" t="s">
        <v>152</v>
      </c>
      <c r="C21" s="136" t="s">
        <v>236</v>
      </c>
      <c r="D21" s="136"/>
      <c r="E21" s="136"/>
      <c r="F21" s="136"/>
      <c r="G21" s="66"/>
      <c r="H21" s="63"/>
    </row>
    <row r="22" spans="2:8" ht="21.75" customHeight="1" thickBot="1">
      <c r="B22" s="86" t="s">
        <v>153</v>
      </c>
      <c r="C22" s="65"/>
      <c r="D22" s="65"/>
      <c r="E22" s="65"/>
      <c r="F22" s="65"/>
      <c r="G22" s="66"/>
      <c r="H22" s="126">
        <v>97.75</v>
      </c>
    </row>
    <row r="23" spans="2:8" ht="21.75" customHeight="1" thickBot="1">
      <c r="B23" s="64" t="s">
        <v>154</v>
      </c>
      <c r="C23" s="66" t="s">
        <v>237</v>
      </c>
      <c r="D23" s="66"/>
      <c r="E23" s="66"/>
      <c r="F23" s="66"/>
      <c r="G23" s="66"/>
      <c r="H23" s="63"/>
    </row>
    <row r="24" spans="2:8" ht="21.75" customHeight="1" thickBot="1">
      <c r="B24" s="64" t="s">
        <v>155</v>
      </c>
      <c r="C24" s="109" t="s">
        <v>238</v>
      </c>
      <c r="D24" s="67"/>
      <c r="E24" s="67"/>
      <c r="F24" s="67"/>
      <c r="G24" s="67"/>
      <c r="H24" s="68"/>
    </row>
    <row r="25" spans="3:8" ht="15.75">
      <c r="C25" s="67"/>
      <c r="D25" s="67"/>
      <c r="E25" s="67"/>
      <c r="F25" s="67"/>
      <c r="G25" s="67"/>
      <c r="H25" s="67"/>
    </row>
    <row r="26" spans="2:8" ht="47.25" customHeight="1">
      <c r="B26" s="72" t="s">
        <v>156</v>
      </c>
      <c r="F26" s="110" t="s">
        <v>239</v>
      </c>
      <c r="G26" s="58"/>
      <c r="H26" s="58"/>
    </row>
    <row r="27" spans="2:8" ht="15.75">
      <c r="B27" s="58"/>
      <c r="C27" s="58"/>
      <c r="D27" s="58"/>
      <c r="E27" s="58"/>
      <c r="F27" s="61"/>
      <c r="G27" s="58"/>
      <c r="H27" s="58"/>
    </row>
    <row r="28" spans="2:8" ht="12.75">
      <c r="B28" s="69"/>
      <c r="C28" s="69"/>
      <c r="D28" s="69"/>
      <c r="E28" s="69"/>
      <c r="F28" s="69"/>
      <c r="G28" s="69"/>
      <c r="H28" s="69"/>
    </row>
    <row r="29" ht="16.5">
      <c r="B29" s="70"/>
    </row>
    <row r="30" ht="15.75">
      <c r="B30" s="57"/>
    </row>
    <row r="31" ht="15.75">
      <c r="B31" s="57"/>
    </row>
    <row r="32" ht="15.75">
      <c r="B32" s="57"/>
    </row>
    <row r="33" ht="15.75">
      <c r="B33" s="57"/>
    </row>
    <row r="34" ht="15.75">
      <c r="B34" s="57"/>
    </row>
    <row r="35" ht="15.75">
      <c r="B35" s="57"/>
    </row>
    <row r="36" ht="15.75">
      <c r="B36" s="57"/>
    </row>
  </sheetData>
  <sheetProtection/>
  <mergeCells count="7">
    <mergeCell ref="E7:H7"/>
    <mergeCell ref="C21:F21"/>
    <mergeCell ref="G14:H14"/>
    <mergeCell ref="G15:H15"/>
    <mergeCell ref="B11:H11"/>
    <mergeCell ref="C16:E16"/>
    <mergeCell ref="G16:H16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4"/>
  <sheetViews>
    <sheetView zoomScale="120" zoomScaleNormal="120" zoomScalePageLayoutView="0" workbookViewId="0" topLeftCell="A16">
      <selection activeCell="A53" sqref="A53"/>
    </sheetView>
  </sheetViews>
  <sheetFormatPr defaultColWidth="9.140625" defaultRowHeight="12.75"/>
  <cols>
    <col min="1" max="1" width="41.00390625" style="2" customWidth="1"/>
    <col min="2" max="2" width="6.28125" style="2" customWidth="1"/>
    <col min="3" max="3" width="8.8515625" style="2" customWidth="1"/>
    <col min="4" max="5" width="9.8515625" style="2" customWidth="1"/>
    <col min="6" max="9" width="8.421875" style="2" customWidth="1"/>
    <col min="10" max="16384" width="9.140625" style="2" customWidth="1"/>
  </cols>
  <sheetData>
    <row r="1" spans="1:9" ht="18" customHeight="1">
      <c r="A1" s="145" t="s">
        <v>212</v>
      </c>
      <c r="B1" s="145"/>
      <c r="C1" s="145"/>
      <c r="D1" s="145"/>
      <c r="E1" s="145"/>
      <c r="F1" s="145"/>
      <c r="G1" s="145"/>
      <c r="H1" s="145"/>
      <c r="I1" s="145"/>
    </row>
    <row r="2" spans="7:9" ht="15.75">
      <c r="G2" s="146" t="s">
        <v>141</v>
      </c>
      <c r="H2" s="146"/>
      <c r="I2" s="146"/>
    </row>
    <row r="3" spans="1:9" ht="15.75">
      <c r="A3" s="147" t="s">
        <v>0</v>
      </c>
      <c r="B3" s="147"/>
      <c r="C3" s="147"/>
      <c r="D3" s="147"/>
      <c r="E3" s="147"/>
      <c r="F3" s="147"/>
      <c r="G3" s="147"/>
      <c r="H3" s="147"/>
      <c r="I3" s="147"/>
    </row>
    <row r="4" spans="1:9" ht="7.5" customHeight="1">
      <c r="A4" s="1"/>
      <c r="B4" s="3"/>
      <c r="C4" s="1"/>
      <c r="D4" s="1"/>
      <c r="E4" s="3"/>
      <c r="F4" s="1"/>
      <c r="G4" s="1"/>
      <c r="H4" s="1"/>
      <c r="I4" s="1"/>
    </row>
    <row r="5" spans="1:9" ht="15">
      <c r="A5" s="148" t="s">
        <v>1</v>
      </c>
      <c r="B5" s="149" t="s">
        <v>2</v>
      </c>
      <c r="C5" s="149" t="s">
        <v>213</v>
      </c>
      <c r="D5" s="149" t="s">
        <v>214</v>
      </c>
      <c r="E5" s="149" t="s">
        <v>215</v>
      </c>
      <c r="F5" s="149" t="s">
        <v>3</v>
      </c>
      <c r="G5" s="149"/>
      <c r="H5" s="149"/>
      <c r="I5" s="149"/>
    </row>
    <row r="6" spans="1:9" ht="61.5" customHeight="1">
      <c r="A6" s="148"/>
      <c r="B6" s="149"/>
      <c r="C6" s="149"/>
      <c r="D6" s="149"/>
      <c r="E6" s="149"/>
      <c r="F6" s="7" t="s">
        <v>4</v>
      </c>
      <c r="G6" s="7" t="s">
        <v>5</v>
      </c>
      <c r="H6" s="7" t="s">
        <v>6</v>
      </c>
      <c r="I6" s="7" t="s">
        <v>7</v>
      </c>
    </row>
    <row r="7" spans="1:9" s="15" customFormat="1" ht="15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</row>
    <row r="8" spans="1:9" ht="15">
      <c r="A8" s="8" t="s">
        <v>8</v>
      </c>
      <c r="B8" s="8"/>
      <c r="C8" s="8"/>
      <c r="D8" s="8"/>
      <c r="E8" s="8"/>
      <c r="F8" s="8"/>
      <c r="G8" s="8"/>
      <c r="H8" s="8"/>
      <c r="I8" s="8"/>
    </row>
    <row r="9" spans="1:9" ht="30">
      <c r="A9" s="4" t="s">
        <v>9</v>
      </c>
      <c r="B9" s="9">
        <v>1000</v>
      </c>
      <c r="C9" s="24">
        <f>C10+C11+C12+C13</f>
        <v>22613</v>
      </c>
      <c r="D9" s="24">
        <f aca="true" t="shared" si="0" ref="D9:I9">D10+D11+D12+D13</f>
        <v>34487</v>
      </c>
      <c r="E9" s="24">
        <f>F9+G9+H9+I9</f>
        <v>27530</v>
      </c>
      <c r="F9" s="24">
        <f>F10+F11+F12+F13</f>
        <v>6886</v>
      </c>
      <c r="G9" s="24">
        <f t="shared" si="0"/>
        <v>6879</v>
      </c>
      <c r="H9" s="24">
        <f t="shared" si="0"/>
        <v>6879</v>
      </c>
      <c r="I9" s="24">
        <f t="shared" si="0"/>
        <v>6886</v>
      </c>
    </row>
    <row r="10" spans="1:9" ht="15">
      <c r="A10" s="116" t="s">
        <v>190</v>
      </c>
      <c r="B10" s="9" t="s">
        <v>191</v>
      </c>
      <c r="C10" s="10">
        <v>20270</v>
      </c>
      <c r="D10" s="10">
        <v>32395</v>
      </c>
      <c r="E10" s="10">
        <f aca="true" t="shared" si="1" ref="E10:E78">F10+G10+H10+I10</f>
        <v>25333</v>
      </c>
      <c r="F10" s="10">
        <v>6334</v>
      </c>
      <c r="G10" s="10">
        <v>6333</v>
      </c>
      <c r="H10" s="10">
        <f>6333</f>
        <v>6333</v>
      </c>
      <c r="I10" s="10">
        <v>6333</v>
      </c>
    </row>
    <row r="11" spans="1:9" ht="48" customHeight="1">
      <c r="A11" s="107" t="s">
        <v>252</v>
      </c>
      <c r="B11" s="9" t="s">
        <v>192</v>
      </c>
      <c r="C11" s="10">
        <v>1999</v>
      </c>
      <c r="D11" s="10">
        <v>1888</v>
      </c>
      <c r="E11" s="10">
        <f t="shared" si="1"/>
        <v>1993</v>
      </c>
      <c r="F11" s="10">
        <v>501</v>
      </c>
      <c r="G11" s="10">
        <v>495</v>
      </c>
      <c r="H11" s="10">
        <v>495</v>
      </c>
      <c r="I11" s="10">
        <v>502</v>
      </c>
    </row>
    <row r="12" spans="1:9" ht="15.75">
      <c r="A12" s="117" t="s">
        <v>195</v>
      </c>
      <c r="B12" s="9" t="s">
        <v>193</v>
      </c>
      <c r="C12" s="10">
        <v>344</v>
      </c>
      <c r="D12" s="10">
        <v>200</v>
      </c>
      <c r="E12" s="10">
        <f t="shared" si="1"/>
        <v>200</v>
      </c>
      <c r="F12" s="10">
        <v>50</v>
      </c>
      <c r="G12" s="10">
        <v>50</v>
      </c>
      <c r="H12" s="10">
        <v>50</v>
      </c>
      <c r="I12" s="10">
        <v>50</v>
      </c>
    </row>
    <row r="13" spans="1:9" ht="30">
      <c r="A13" s="118" t="s">
        <v>196</v>
      </c>
      <c r="B13" s="9" t="s">
        <v>194</v>
      </c>
      <c r="C13" s="10"/>
      <c r="D13" s="10">
        <v>4</v>
      </c>
      <c r="E13" s="10">
        <f t="shared" si="1"/>
        <v>4</v>
      </c>
      <c r="F13" s="10">
        <v>1</v>
      </c>
      <c r="G13" s="10">
        <v>1</v>
      </c>
      <c r="H13" s="10">
        <v>1</v>
      </c>
      <c r="I13" s="10">
        <v>1</v>
      </c>
    </row>
    <row r="14" spans="1:9" ht="27.75" customHeight="1">
      <c r="A14" s="4" t="s">
        <v>10</v>
      </c>
      <c r="B14" s="9">
        <v>1010</v>
      </c>
      <c r="C14" s="24">
        <v>15147</v>
      </c>
      <c r="D14" s="24">
        <v>18670</v>
      </c>
      <c r="E14" s="24">
        <f t="shared" si="1"/>
        <v>17097</v>
      </c>
      <c r="F14" s="24">
        <f>F15+F16+F17+F18+F19+F20+F22</f>
        <v>4311</v>
      </c>
      <c r="G14" s="24">
        <f>G15+G16+G17+G18+G19+G20+G22</f>
        <v>4356</v>
      </c>
      <c r="H14" s="24">
        <f>H15+H16+H17+H18+H19+H20+H22</f>
        <v>4308</v>
      </c>
      <c r="I14" s="24">
        <f>I15+I16+I17+I18+I19+I20+I22</f>
        <v>4122</v>
      </c>
    </row>
    <row r="15" spans="1:9" ht="15">
      <c r="A15" s="4" t="s">
        <v>11</v>
      </c>
      <c r="B15" s="6">
        <v>1011</v>
      </c>
      <c r="C15" s="10"/>
      <c r="D15" s="10">
        <v>1703</v>
      </c>
      <c r="E15" s="10">
        <f t="shared" si="1"/>
        <v>520</v>
      </c>
      <c r="F15" s="10">
        <v>118</v>
      </c>
      <c r="G15" s="10">
        <v>167</v>
      </c>
      <c r="H15" s="10">
        <v>118</v>
      </c>
      <c r="I15" s="10">
        <v>117</v>
      </c>
    </row>
    <row r="16" spans="1:9" ht="15">
      <c r="A16" s="4" t="s">
        <v>12</v>
      </c>
      <c r="B16" s="6">
        <v>1012</v>
      </c>
      <c r="C16" s="10"/>
      <c r="D16" s="10"/>
      <c r="E16" s="10">
        <f t="shared" si="1"/>
        <v>0</v>
      </c>
      <c r="F16" s="10"/>
      <c r="G16" s="10"/>
      <c r="H16" s="10"/>
      <c r="I16" s="10"/>
    </row>
    <row r="17" spans="1:9" ht="15">
      <c r="A17" s="4" t="s">
        <v>13</v>
      </c>
      <c r="B17" s="6">
        <v>1013</v>
      </c>
      <c r="C17" s="10"/>
      <c r="D17" s="10"/>
      <c r="E17" s="10">
        <f t="shared" si="1"/>
        <v>0</v>
      </c>
      <c r="F17" s="10"/>
      <c r="G17" s="10"/>
      <c r="H17" s="10"/>
      <c r="I17" s="10"/>
    </row>
    <row r="18" spans="1:9" ht="15">
      <c r="A18" s="4" t="s">
        <v>14</v>
      </c>
      <c r="B18" s="6">
        <v>1014</v>
      </c>
      <c r="C18" s="10">
        <v>12375</v>
      </c>
      <c r="D18" s="10">
        <v>13908</v>
      </c>
      <c r="E18" s="10">
        <f t="shared" si="1"/>
        <v>13588</v>
      </c>
      <c r="F18" s="10">
        <v>3437</v>
      </c>
      <c r="G18" s="10">
        <v>3434</v>
      </c>
      <c r="H18" s="10">
        <v>3434</v>
      </c>
      <c r="I18" s="10">
        <v>3283</v>
      </c>
    </row>
    <row r="19" spans="1:9" ht="15">
      <c r="A19" s="4" t="s">
        <v>15</v>
      </c>
      <c r="B19" s="6">
        <v>1015</v>
      </c>
      <c r="C19" s="10">
        <v>2771</v>
      </c>
      <c r="D19" s="10">
        <v>3060</v>
      </c>
      <c r="E19" s="10">
        <f t="shared" si="1"/>
        <v>2989</v>
      </c>
      <c r="F19" s="10">
        <v>756</v>
      </c>
      <c r="G19" s="10">
        <v>755</v>
      </c>
      <c r="H19" s="10">
        <v>756</v>
      </c>
      <c r="I19" s="10">
        <v>722</v>
      </c>
    </row>
    <row r="20" spans="1:9" ht="59.25" customHeight="1">
      <c r="A20" s="4" t="s">
        <v>16</v>
      </c>
      <c r="B20" s="6">
        <v>1016</v>
      </c>
      <c r="C20" s="10"/>
      <c r="D20" s="10"/>
      <c r="E20" s="10">
        <f t="shared" si="1"/>
        <v>0</v>
      </c>
      <c r="F20" s="10"/>
      <c r="G20" s="10"/>
      <c r="H20" s="10"/>
      <c r="I20" s="10"/>
    </row>
    <row r="21" spans="1:9" ht="30">
      <c r="A21" s="4" t="s">
        <v>17</v>
      </c>
      <c r="B21" s="6">
        <v>1017</v>
      </c>
      <c r="C21" s="10"/>
      <c r="D21" s="10"/>
      <c r="E21" s="10">
        <f t="shared" si="1"/>
        <v>0</v>
      </c>
      <c r="F21" s="10"/>
      <c r="G21" s="10"/>
      <c r="H21" s="10"/>
      <c r="I21" s="10"/>
    </row>
    <row r="22" spans="1:9" ht="15">
      <c r="A22" s="4" t="s">
        <v>18</v>
      </c>
      <c r="B22" s="6">
        <v>1018</v>
      </c>
      <c r="C22" s="10"/>
      <c r="D22" s="10"/>
      <c r="E22" s="10">
        <f t="shared" si="1"/>
        <v>0</v>
      </c>
      <c r="F22" s="10"/>
      <c r="G22" s="10"/>
      <c r="H22" s="10"/>
      <c r="I22" s="10"/>
    </row>
    <row r="23" spans="1:9" ht="9.75" customHeight="1">
      <c r="A23" s="4"/>
      <c r="B23" s="6"/>
      <c r="C23" s="10"/>
      <c r="D23" s="10"/>
      <c r="E23" s="10">
        <f t="shared" si="1"/>
        <v>0</v>
      </c>
      <c r="F23" s="10"/>
      <c r="G23" s="10"/>
      <c r="H23" s="10"/>
      <c r="I23" s="10"/>
    </row>
    <row r="24" spans="1:9" ht="9.75" customHeight="1">
      <c r="A24" s="4"/>
      <c r="B24" s="6"/>
      <c r="C24" s="10"/>
      <c r="D24" s="10"/>
      <c r="E24" s="10">
        <f t="shared" si="1"/>
        <v>0</v>
      </c>
      <c r="F24" s="10"/>
      <c r="G24" s="10"/>
      <c r="H24" s="10"/>
      <c r="I24" s="10"/>
    </row>
    <row r="25" spans="1:9" ht="15">
      <c r="A25" s="8" t="s">
        <v>19</v>
      </c>
      <c r="B25" s="11">
        <v>1020</v>
      </c>
      <c r="C25" s="24">
        <v>7123</v>
      </c>
      <c r="D25" s="24">
        <f>D9-D14</f>
        <v>15817</v>
      </c>
      <c r="E25" s="24">
        <f>F25+G25+H25+I25</f>
        <v>10433</v>
      </c>
      <c r="F25" s="24">
        <f>F9-F14</f>
        <v>2575</v>
      </c>
      <c r="G25" s="24">
        <f>G9-G14</f>
        <v>2523</v>
      </c>
      <c r="H25" s="24">
        <f>H9-H14</f>
        <v>2571</v>
      </c>
      <c r="I25" s="24">
        <f>I9-I14</f>
        <v>2764</v>
      </c>
    </row>
    <row r="26" spans="1:9" ht="15">
      <c r="A26" s="4" t="s">
        <v>20</v>
      </c>
      <c r="B26" s="9">
        <v>1030</v>
      </c>
      <c r="C26" s="24">
        <f>C27+C28+C29+C30+C31+C32+C33+C34+C35+C37+C38+C39+C40+C41+C42+C43+C44+C45+C48</f>
        <v>6992</v>
      </c>
      <c r="D26" s="24">
        <f>D27+D28+D29+D30+D31+D32+D33+D34+D35+D36+D48+D44</f>
        <v>14735</v>
      </c>
      <c r="E26" s="24">
        <f t="shared" si="1"/>
        <v>10428.9</v>
      </c>
      <c r="F26" s="24">
        <f>F27+F28+F29+F30+F31+F32+F33+F34+F35+F36+F48+F44</f>
        <v>2574.2</v>
      </c>
      <c r="G26" s="24">
        <f>G27+G28+G29+G30+G31+G32+G33+G34+G35+G36+G48+G44</f>
        <v>2521.6</v>
      </c>
      <c r="H26" s="24">
        <f>H27+H28+H29+H30+H31+H32+H33+H34+H35+H36+H48+H44</f>
        <v>2569.6</v>
      </c>
      <c r="I26" s="24">
        <f>I27+I28+I29+I30+I31+I32+I33+I34+I35+I36+I48+I44</f>
        <v>2763.5</v>
      </c>
    </row>
    <row r="27" spans="1:9" ht="30">
      <c r="A27" s="4" t="s">
        <v>21</v>
      </c>
      <c r="B27" s="9">
        <v>1031</v>
      </c>
      <c r="C27" s="10"/>
      <c r="D27" s="10"/>
      <c r="E27" s="10">
        <f t="shared" si="1"/>
        <v>0</v>
      </c>
      <c r="F27" s="10"/>
      <c r="G27" s="10"/>
      <c r="H27" s="10"/>
      <c r="I27" s="10"/>
    </row>
    <row r="28" spans="1:9" ht="15">
      <c r="A28" s="4" t="s">
        <v>22</v>
      </c>
      <c r="B28" s="9">
        <v>1032</v>
      </c>
      <c r="C28" s="10"/>
      <c r="D28" s="10"/>
      <c r="E28" s="10">
        <f t="shared" si="1"/>
        <v>0</v>
      </c>
      <c r="F28" s="10"/>
      <c r="G28" s="10"/>
      <c r="H28" s="10"/>
      <c r="I28" s="10"/>
    </row>
    <row r="29" spans="1:9" ht="15">
      <c r="A29" s="4" t="s">
        <v>23</v>
      </c>
      <c r="B29" s="9">
        <v>1033</v>
      </c>
      <c r="C29" s="10"/>
      <c r="D29" s="10"/>
      <c r="E29" s="10">
        <f t="shared" si="1"/>
        <v>0</v>
      </c>
      <c r="F29" s="10"/>
      <c r="G29" s="10"/>
      <c r="H29" s="10"/>
      <c r="I29" s="10"/>
    </row>
    <row r="30" spans="1:9" ht="15">
      <c r="A30" s="4" t="s">
        <v>24</v>
      </c>
      <c r="B30" s="9">
        <v>1034</v>
      </c>
      <c r="C30" s="10">
        <v>23</v>
      </c>
      <c r="D30" s="10">
        <v>28</v>
      </c>
      <c r="E30" s="10">
        <f t="shared" si="1"/>
        <v>30</v>
      </c>
      <c r="F30" s="10"/>
      <c r="G30" s="10">
        <v>30</v>
      </c>
      <c r="H30" s="10"/>
      <c r="I30" s="10"/>
    </row>
    <row r="31" spans="1:9" ht="15">
      <c r="A31" s="4" t="s">
        <v>25</v>
      </c>
      <c r="B31" s="9">
        <v>1035</v>
      </c>
      <c r="C31" s="10"/>
      <c r="D31" s="10"/>
      <c r="E31" s="10">
        <f t="shared" si="1"/>
        <v>0</v>
      </c>
      <c r="F31" s="10"/>
      <c r="G31" s="10"/>
      <c r="H31" s="10"/>
      <c r="I31" s="10"/>
    </row>
    <row r="32" spans="1:9" ht="15">
      <c r="A32" s="4" t="s">
        <v>26</v>
      </c>
      <c r="B32" s="9">
        <v>1036</v>
      </c>
      <c r="C32" s="10">
        <v>32</v>
      </c>
      <c r="D32" s="10">
        <v>114</v>
      </c>
      <c r="E32" s="10">
        <f t="shared" si="1"/>
        <v>114</v>
      </c>
      <c r="F32" s="10">
        <v>29</v>
      </c>
      <c r="G32" s="10">
        <v>29</v>
      </c>
      <c r="H32" s="10">
        <v>28</v>
      </c>
      <c r="I32" s="10">
        <v>28</v>
      </c>
    </row>
    <row r="33" spans="1:9" ht="15">
      <c r="A33" s="4" t="s">
        <v>27</v>
      </c>
      <c r="B33" s="9">
        <v>1037</v>
      </c>
      <c r="C33" s="10">
        <v>44</v>
      </c>
      <c r="D33" s="10">
        <v>60</v>
      </c>
      <c r="E33" s="10">
        <f t="shared" si="1"/>
        <v>70</v>
      </c>
      <c r="F33" s="10">
        <v>18</v>
      </c>
      <c r="G33" s="10">
        <v>18</v>
      </c>
      <c r="H33" s="10">
        <v>17</v>
      </c>
      <c r="I33" s="10">
        <v>17</v>
      </c>
    </row>
    <row r="34" spans="1:9" ht="15">
      <c r="A34" s="4" t="s">
        <v>28</v>
      </c>
      <c r="B34" s="9">
        <v>1038</v>
      </c>
      <c r="C34" s="10">
        <v>3123</v>
      </c>
      <c r="D34" s="10">
        <v>5787</v>
      </c>
      <c r="E34" s="10">
        <f t="shared" si="1"/>
        <v>5018</v>
      </c>
      <c r="F34" s="10">
        <v>1210</v>
      </c>
      <c r="G34" s="10">
        <v>1221</v>
      </c>
      <c r="H34" s="10">
        <v>1221</v>
      </c>
      <c r="I34" s="10">
        <v>1366</v>
      </c>
    </row>
    <row r="35" spans="1:9" ht="15">
      <c r="A35" s="4" t="s">
        <v>29</v>
      </c>
      <c r="B35" s="9">
        <v>1039</v>
      </c>
      <c r="C35" s="10">
        <v>609</v>
      </c>
      <c r="D35" s="10">
        <v>1248</v>
      </c>
      <c r="E35" s="10">
        <f t="shared" si="1"/>
        <v>1103.9</v>
      </c>
      <c r="F35" s="10">
        <v>266.2</v>
      </c>
      <c r="G35" s="10">
        <v>268.6</v>
      </c>
      <c r="H35" s="10">
        <v>268.6</v>
      </c>
      <c r="I35" s="10">
        <v>300.5</v>
      </c>
    </row>
    <row r="36" spans="1:9" ht="45">
      <c r="A36" s="4" t="s">
        <v>30</v>
      </c>
      <c r="B36" s="9">
        <v>1040</v>
      </c>
      <c r="C36" s="10"/>
      <c r="D36" s="10"/>
      <c r="E36" s="10">
        <f t="shared" si="1"/>
        <v>0</v>
      </c>
      <c r="F36" s="10"/>
      <c r="G36" s="10"/>
      <c r="H36" s="10"/>
      <c r="I36" s="10"/>
    </row>
    <row r="37" spans="1:9" ht="45">
      <c r="A37" s="4" t="s">
        <v>31</v>
      </c>
      <c r="B37" s="9">
        <v>1041</v>
      </c>
      <c r="C37" s="10"/>
      <c r="D37" s="10"/>
      <c r="E37" s="10">
        <f t="shared" si="1"/>
        <v>0</v>
      </c>
      <c r="F37" s="10"/>
      <c r="G37" s="10"/>
      <c r="H37" s="10"/>
      <c r="I37" s="10"/>
    </row>
    <row r="38" spans="1:9" ht="30">
      <c r="A38" s="4" t="s">
        <v>32</v>
      </c>
      <c r="B38" s="9">
        <v>1042</v>
      </c>
      <c r="C38" s="10"/>
      <c r="D38" s="10"/>
      <c r="E38" s="10">
        <f t="shared" si="1"/>
        <v>0</v>
      </c>
      <c r="F38" s="10"/>
      <c r="G38" s="10"/>
      <c r="H38" s="10"/>
      <c r="I38" s="10"/>
    </row>
    <row r="39" spans="1:9" ht="30">
      <c r="A39" s="4" t="s">
        <v>33</v>
      </c>
      <c r="B39" s="9">
        <v>1043</v>
      </c>
      <c r="C39" s="10"/>
      <c r="D39" s="10"/>
      <c r="E39" s="10">
        <f t="shared" si="1"/>
        <v>0</v>
      </c>
      <c r="F39" s="10"/>
      <c r="G39" s="10"/>
      <c r="H39" s="10"/>
      <c r="I39" s="10"/>
    </row>
    <row r="40" spans="1:9" ht="15">
      <c r="A40" s="4" t="s">
        <v>34</v>
      </c>
      <c r="B40" s="9">
        <v>1044</v>
      </c>
      <c r="C40" s="10"/>
      <c r="D40" s="10"/>
      <c r="E40" s="10">
        <f t="shared" si="1"/>
        <v>0</v>
      </c>
      <c r="F40" s="10"/>
      <c r="G40" s="10"/>
      <c r="H40" s="10"/>
      <c r="I40" s="10"/>
    </row>
    <row r="41" spans="1:9" ht="15">
      <c r="A41" s="4" t="s">
        <v>35</v>
      </c>
      <c r="B41" s="9">
        <v>1045</v>
      </c>
      <c r="C41" s="10"/>
      <c r="D41" s="10"/>
      <c r="E41" s="10">
        <f t="shared" si="1"/>
        <v>0</v>
      </c>
      <c r="F41" s="10"/>
      <c r="G41" s="10"/>
      <c r="H41" s="10"/>
      <c r="I41" s="10"/>
    </row>
    <row r="42" spans="1:9" ht="15">
      <c r="A42" s="4" t="s">
        <v>36</v>
      </c>
      <c r="B42" s="9">
        <v>1046</v>
      </c>
      <c r="C42" s="10"/>
      <c r="D42" s="10"/>
      <c r="E42" s="10">
        <f t="shared" si="1"/>
        <v>0</v>
      </c>
      <c r="F42" s="10"/>
      <c r="G42" s="10"/>
      <c r="H42" s="10"/>
      <c r="I42" s="10"/>
    </row>
    <row r="43" spans="1:9" ht="15">
      <c r="A43" s="4" t="s">
        <v>37</v>
      </c>
      <c r="B43" s="9">
        <v>1047</v>
      </c>
      <c r="C43" s="10"/>
      <c r="D43" s="10"/>
      <c r="E43" s="10">
        <f t="shared" si="1"/>
        <v>0</v>
      </c>
      <c r="F43" s="10"/>
      <c r="G43" s="10"/>
      <c r="H43" s="10"/>
      <c r="I43" s="10"/>
    </row>
    <row r="44" spans="1:9" ht="30">
      <c r="A44" s="4" t="s">
        <v>38</v>
      </c>
      <c r="B44" s="9">
        <v>1048</v>
      </c>
      <c r="C44" s="10">
        <v>203</v>
      </c>
      <c r="D44" s="10">
        <v>55</v>
      </c>
      <c r="E44" s="10">
        <f t="shared" si="1"/>
        <v>55</v>
      </c>
      <c r="F44" s="10">
        <v>14</v>
      </c>
      <c r="G44" s="10">
        <v>14</v>
      </c>
      <c r="H44" s="10">
        <v>14</v>
      </c>
      <c r="I44" s="10">
        <v>13</v>
      </c>
    </row>
    <row r="45" spans="1:9" ht="30">
      <c r="A45" s="4" t="s">
        <v>39</v>
      </c>
      <c r="B45" s="9">
        <v>1049</v>
      </c>
      <c r="C45" s="10"/>
      <c r="D45" s="10"/>
      <c r="E45" s="10">
        <f t="shared" si="1"/>
        <v>0</v>
      </c>
      <c r="F45" s="10"/>
      <c r="G45" s="10"/>
      <c r="H45" s="10"/>
      <c r="I45" s="10"/>
    </row>
    <row r="46" spans="1:9" ht="60" customHeight="1">
      <c r="A46" s="4" t="s">
        <v>40</v>
      </c>
      <c r="B46" s="9">
        <v>1050</v>
      </c>
      <c r="C46" s="10"/>
      <c r="D46" s="10"/>
      <c r="E46" s="10">
        <f t="shared" si="1"/>
        <v>0</v>
      </c>
      <c r="F46" s="10"/>
      <c r="G46" s="10"/>
      <c r="H46" s="10"/>
      <c r="I46" s="10"/>
    </row>
    <row r="47" spans="1:9" ht="15">
      <c r="A47" s="4" t="s">
        <v>41</v>
      </c>
      <c r="B47" s="5" t="s">
        <v>42</v>
      </c>
      <c r="C47" s="10"/>
      <c r="D47" s="10"/>
      <c r="E47" s="10">
        <f t="shared" si="1"/>
        <v>0</v>
      </c>
      <c r="F47" s="10"/>
      <c r="G47" s="10"/>
      <c r="H47" s="10"/>
      <c r="I47" s="10"/>
    </row>
    <row r="48" spans="1:9" ht="30">
      <c r="A48" s="4" t="s">
        <v>43</v>
      </c>
      <c r="B48" s="9">
        <v>1051</v>
      </c>
      <c r="C48" s="24">
        <f>C49+C50+C51+C52+C53+C54</f>
        <v>2958</v>
      </c>
      <c r="D48" s="24">
        <f>D49+D50+D51+D52+D53+D54+D55</f>
        <v>7443</v>
      </c>
      <c r="E48" s="24">
        <f t="shared" si="1"/>
        <v>4038</v>
      </c>
      <c r="F48" s="24">
        <f>F49+F50+F51+F52+F53+F54+F55</f>
        <v>1037</v>
      </c>
      <c r="G48" s="24">
        <f>G49+G50+G51+G52+G53+G54+G55</f>
        <v>941</v>
      </c>
      <c r="H48" s="24">
        <f>H49+H50+H51+H52+H53+H54+H55</f>
        <v>1021</v>
      </c>
      <c r="I48" s="24">
        <f>I49+I50+I51+I52+I53+I54+I55</f>
        <v>1039</v>
      </c>
    </row>
    <row r="49" spans="1:9" ht="17.25" customHeight="1">
      <c r="A49" s="119" t="s">
        <v>203</v>
      </c>
      <c r="B49" s="9" t="s">
        <v>206</v>
      </c>
      <c r="C49" s="10">
        <v>232</v>
      </c>
      <c r="D49" s="10"/>
      <c r="E49" s="10">
        <f t="shared" si="1"/>
        <v>0</v>
      </c>
      <c r="F49" s="10"/>
      <c r="G49" s="10"/>
      <c r="H49" s="10"/>
      <c r="I49" s="10"/>
    </row>
    <row r="50" spans="1:9" ht="25.5" customHeight="1">
      <c r="A50" s="120" t="s">
        <v>204</v>
      </c>
      <c r="B50" s="9" t="s">
        <v>207</v>
      </c>
      <c r="C50" s="10">
        <v>201</v>
      </c>
      <c r="D50" s="10">
        <v>658</v>
      </c>
      <c r="E50" s="10">
        <f t="shared" si="1"/>
        <v>349</v>
      </c>
      <c r="F50" s="10">
        <f>74+115-72</f>
        <v>117</v>
      </c>
      <c r="G50" s="10">
        <f>75</f>
        <v>75</v>
      </c>
      <c r="H50" s="10">
        <f>75</f>
        <v>75</v>
      </c>
      <c r="I50" s="10">
        <f>82</f>
        <v>82</v>
      </c>
    </row>
    <row r="51" spans="1:9" ht="54.75" customHeight="1">
      <c r="A51" s="120" t="s">
        <v>205</v>
      </c>
      <c r="B51" s="9" t="s">
        <v>208</v>
      </c>
      <c r="C51" s="10">
        <v>544</v>
      </c>
      <c r="D51" s="10">
        <v>1200</v>
      </c>
      <c r="E51" s="10">
        <f t="shared" si="1"/>
        <v>1571</v>
      </c>
      <c r="F51" s="10">
        <f>312+75</f>
        <v>387</v>
      </c>
      <c r="G51" s="10">
        <f>282+58</f>
        <v>340</v>
      </c>
      <c r="H51" s="10">
        <f>313+107</f>
        <v>420</v>
      </c>
      <c r="I51" s="10">
        <f>313+111</f>
        <v>424</v>
      </c>
    </row>
    <row r="52" spans="1:9" ht="45">
      <c r="A52" s="107" t="s">
        <v>253</v>
      </c>
      <c r="B52" s="9" t="s">
        <v>209</v>
      </c>
      <c r="C52" s="10">
        <v>1981</v>
      </c>
      <c r="D52" s="10">
        <v>1888</v>
      </c>
      <c r="E52" s="10">
        <f t="shared" si="1"/>
        <v>1993</v>
      </c>
      <c r="F52" s="10">
        <v>501</v>
      </c>
      <c r="G52" s="10">
        <v>495</v>
      </c>
      <c r="H52" s="10">
        <v>495</v>
      </c>
      <c r="I52" s="10">
        <v>502</v>
      </c>
    </row>
    <row r="53" spans="1:9" ht="25.5" customHeight="1">
      <c r="A53" s="4" t="s">
        <v>128</v>
      </c>
      <c r="B53" s="9" t="s">
        <v>210</v>
      </c>
      <c r="C53" s="10"/>
      <c r="D53" s="10">
        <v>3657</v>
      </c>
      <c r="E53" s="10">
        <f t="shared" si="1"/>
        <v>80</v>
      </c>
      <c r="F53" s="10">
        <v>20</v>
      </c>
      <c r="G53" s="10">
        <v>20</v>
      </c>
      <c r="H53" s="10">
        <v>20</v>
      </c>
      <c r="I53" s="10">
        <v>20</v>
      </c>
    </row>
    <row r="54" spans="1:9" ht="15" customHeight="1">
      <c r="A54" s="4" t="s">
        <v>129</v>
      </c>
      <c r="B54" s="9" t="s">
        <v>211</v>
      </c>
      <c r="C54" s="10"/>
      <c r="D54" s="10"/>
      <c r="E54" s="10">
        <f t="shared" si="1"/>
        <v>5</v>
      </c>
      <c r="F54" s="10">
        <v>2</v>
      </c>
      <c r="G54" s="10">
        <v>1</v>
      </c>
      <c r="H54" s="10">
        <v>1</v>
      </c>
      <c r="I54" s="10">
        <v>1</v>
      </c>
    </row>
    <row r="55" spans="1:9" ht="15" customHeight="1">
      <c r="A55" s="121" t="s">
        <v>217</v>
      </c>
      <c r="B55" s="9" t="s">
        <v>216</v>
      </c>
      <c r="C55" s="10"/>
      <c r="D55" s="10">
        <v>40</v>
      </c>
      <c r="E55" s="10">
        <f t="shared" si="1"/>
        <v>40</v>
      </c>
      <c r="F55" s="10">
        <v>10</v>
      </c>
      <c r="G55" s="10">
        <v>10</v>
      </c>
      <c r="H55" s="10">
        <v>10</v>
      </c>
      <c r="I55" s="10">
        <v>10</v>
      </c>
    </row>
    <row r="56" spans="1:9" ht="13.5" customHeight="1">
      <c r="A56" s="4" t="s">
        <v>44</v>
      </c>
      <c r="B56" s="9">
        <v>1060</v>
      </c>
      <c r="C56" s="10"/>
      <c r="D56" s="10"/>
      <c r="E56" s="10">
        <f t="shared" si="1"/>
        <v>0</v>
      </c>
      <c r="F56" s="10"/>
      <c r="G56" s="10"/>
      <c r="H56" s="10"/>
      <c r="I56" s="10"/>
    </row>
    <row r="57" spans="1:9" ht="13.5" customHeight="1">
      <c r="A57" s="4" t="s">
        <v>45</v>
      </c>
      <c r="B57" s="9">
        <v>1061</v>
      </c>
      <c r="C57" s="10"/>
      <c r="D57" s="10"/>
      <c r="E57" s="10">
        <f t="shared" si="1"/>
        <v>0</v>
      </c>
      <c r="F57" s="10"/>
      <c r="G57" s="10"/>
      <c r="H57" s="10"/>
      <c r="I57" s="10"/>
    </row>
    <row r="58" spans="1:9" ht="15">
      <c r="A58" s="4" t="s">
        <v>46</v>
      </c>
      <c r="B58" s="9">
        <v>1062</v>
      </c>
      <c r="C58" s="10"/>
      <c r="D58" s="10"/>
      <c r="E58" s="10">
        <f t="shared" si="1"/>
        <v>0</v>
      </c>
      <c r="F58" s="10"/>
      <c r="G58" s="10"/>
      <c r="H58" s="10"/>
      <c r="I58" s="10"/>
    </row>
    <row r="59" spans="1:9" ht="12.75" customHeight="1">
      <c r="A59" s="4" t="s">
        <v>28</v>
      </c>
      <c r="B59" s="9">
        <v>1063</v>
      </c>
      <c r="C59" s="10"/>
      <c r="D59" s="10"/>
      <c r="E59" s="10">
        <f t="shared" si="1"/>
        <v>0</v>
      </c>
      <c r="F59" s="10"/>
      <c r="G59" s="10"/>
      <c r="H59" s="10"/>
      <c r="I59" s="10"/>
    </row>
    <row r="60" spans="1:9" ht="13.5" customHeight="1">
      <c r="A60" s="4" t="s">
        <v>29</v>
      </c>
      <c r="B60" s="9">
        <v>1064</v>
      </c>
      <c r="C60" s="10"/>
      <c r="D60" s="10"/>
      <c r="E60" s="10">
        <f t="shared" si="1"/>
        <v>0</v>
      </c>
      <c r="F60" s="10"/>
      <c r="G60" s="10"/>
      <c r="H60" s="10"/>
      <c r="I60" s="10"/>
    </row>
    <row r="61" spans="1:9" ht="28.5" customHeight="1">
      <c r="A61" s="4" t="s">
        <v>47</v>
      </c>
      <c r="B61" s="9">
        <v>1065</v>
      </c>
      <c r="C61" s="10"/>
      <c r="D61" s="10"/>
      <c r="E61" s="10">
        <f t="shared" si="1"/>
        <v>0</v>
      </c>
      <c r="F61" s="10"/>
      <c r="G61" s="10"/>
      <c r="H61" s="10"/>
      <c r="I61" s="10"/>
    </row>
    <row r="62" spans="1:9" ht="13.5" customHeight="1">
      <c r="A62" s="4" t="s">
        <v>48</v>
      </c>
      <c r="B62" s="9">
        <v>1066</v>
      </c>
      <c r="C62" s="10"/>
      <c r="D62" s="10"/>
      <c r="E62" s="10">
        <f t="shared" si="1"/>
        <v>0</v>
      </c>
      <c r="F62" s="10"/>
      <c r="G62" s="10"/>
      <c r="H62" s="10"/>
      <c r="I62" s="10"/>
    </row>
    <row r="63" spans="1:9" ht="15">
      <c r="A63" s="4" t="s">
        <v>49</v>
      </c>
      <c r="B63" s="9">
        <v>1067</v>
      </c>
      <c r="C63" s="10"/>
      <c r="D63" s="10"/>
      <c r="E63" s="10">
        <f t="shared" si="1"/>
        <v>0</v>
      </c>
      <c r="F63" s="10"/>
      <c r="G63" s="10"/>
      <c r="H63" s="10"/>
      <c r="I63" s="10"/>
    </row>
    <row r="64" spans="1:9" ht="12" customHeight="1">
      <c r="A64" s="4"/>
      <c r="B64" s="9"/>
      <c r="C64" s="10"/>
      <c r="D64" s="10"/>
      <c r="E64" s="10">
        <f t="shared" si="1"/>
        <v>0</v>
      </c>
      <c r="F64" s="10"/>
      <c r="G64" s="10"/>
      <c r="H64" s="10"/>
      <c r="I64" s="10"/>
    </row>
    <row r="65" spans="1:9" ht="12" customHeight="1">
      <c r="A65" s="122"/>
      <c r="B65" s="122"/>
      <c r="C65" s="10"/>
      <c r="D65" s="10"/>
      <c r="E65" s="10">
        <f t="shared" si="1"/>
        <v>0</v>
      </c>
      <c r="F65" s="10"/>
      <c r="G65" s="10"/>
      <c r="H65" s="10"/>
      <c r="I65" s="10"/>
    </row>
    <row r="66" spans="1:9" ht="15">
      <c r="A66" s="4" t="s">
        <v>140</v>
      </c>
      <c r="B66" s="9">
        <v>1070</v>
      </c>
      <c r="C66" s="10">
        <f>C67+C68</f>
        <v>964</v>
      </c>
      <c r="D66" s="24">
        <f>D67+D68</f>
        <v>1014</v>
      </c>
      <c r="E66" s="24">
        <f t="shared" si="1"/>
        <v>641</v>
      </c>
      <c r="F66" s="24">
        <f>F68+F67</f>
        <v>160</v>
      </c>
      <c r="G66" s="24">
        <f>G68+G67</f>
        <v>160</v>
      </c>
      <c r="H66" s="24">
        <f>H68+H67</f>
        <v>160</v>
      </c>
      <c r="I66" s="24">
        <f>I68+I67</f>
        <v>161</v>
      </c>
    </row>
    <row r="67" spans="1:9" ht="29.25" customHeight="1">
      <c r="A67" s="4" t="s">
        <v>219</v>
      </c>
      <c r="B67" s="9" t="s">
        <v>199</v>
      </c>
      <c r="C67" s="10">
        <v>964</v>
      </c>
      <c r="D67" s="10">
        <v>1014</v>
      </c>
      <c r="E67" s="10">
        <f t="shared" si="1"/>
        <v>641</v>
      </c>
      <c r="F67" s="123">
        <v>160</v>
      </c>
      <c r="G67" s="123">
        <v>160</v>
      </c>
      <c r="H67" s="123">
        <v>160</v>
      </c>
      <c r="I67" s="123">
        <v>161</v>
      </c>
    </row>
    <row r="68" spans="1:9" ht="7.5" customHeight="1">
      <c r="A68" s="12"/>
      <c r="B68" s="9" t="s">
        <v>218</v>
      </c>
      <c r="C68" s="10"/>
      <c r="D68" s="10"/>
      <c r="E68" s="10">
        <f t="shared" si="1"/>
        <v>0</v>
      </c>
      <c r="F68" s="123"/>
      <c r="G68" s="123"/>
      <c r="H68" s="123"/>
      <c r="I68" s="123"/>
    </row>
    <row r="69" spans="1:9" ht="15">
      <c r="A69" s="12" t="s">
        <v>50</v>
      </c>
      <c r="B69" s="9">
        <v>1080</v>
      </c>
      <c r="C69" s="10">
        <f>C70+C71</f>
        <v>964</v>
      </c>
      <c r="D69" s="24">
        <f>D70+D71</f>
        <v>1014</v>
      </c>
      <c r="E69" s="24">
        <f>F69+G69+H69+I69</f>
        <v>641</v>
      </c>
      <c r="F69" s="24">
        <f>F71+F70</f>
        <v>160</v>
      </c>
      <c r="G69" s="24">
        <f>G71+G70</f>
        <v>160</v>
      </c>
      <c r="H69" s="24">
        <f>H71+H70</f>
        <v>160</v>
      </c>
      <c r="I69" s="24">
        <f>I71+I70</f>
        <v>161</v>
      </c>
    </row>
    <row r="70" spans="1:9" ht="45">
      <c r="A70" s="12" t="s">
        <v>220</v>
      </c>
      <c r="B70" s="9" t="s">
        <v>202</v>
      </c>
      <c r="C70" s="10">
        <v>964</v>
      </c>
      <c r="D70" s="10">
        <v>1014</v>
      </c>
      <c r="E70" s="10">
        <f>F70+G70+H70+I70</f>
        <v>641</v>
      </c>
      <c r="F70" s="123">
        <v>160</v>
      </c>
      <c r="G70" s="123">
        <v>160</v>
      </c>
      <c r="H70" s="123">
        <v>160</v>
      </c>
      <c r="I70" s="123">
        <v>161</v>
      </c>
    </row>
    <row r="71" spans="1:9" ht="11.25" customHeight="1">
      <c r="A71" s="4"/>
      <c r="B71" s="9" t="s">
        <v>221</v>
      </c>
      <c r="C71" s="10"/>
      <c r="D71" s="10"/>
      <c r="E71" s="10">
        <f>F71+G71+H71+I71</f>
        <v>0</v>
      </c>
      <c r="F71" s="123"/>
      <c r="G71" s="123"/>
      <c r="H71" s="123"/>
      <c r="I71" s="123"/>
    </row>
    <row r="72" spans="1:9" ht="28.5">
      <c r="A72" s="8" t="s">
        <v>51</v>
      </c>
      <c r="B72" s="11">
        <v>1100</v>
      </c>
      <c r="C72" s="24"/>
      <c r="D72" s="24"/>
      <c r="E72" s="10">
        <f t="shared" si="1"/>
        <v>0</v>
      </c>
      <c r="F72" s="24"/>
      <c r="G72" s="24"/>
      <c r="H72" s="24"/>
      <c r="I72" s="24"/>
    </row>
    <row r="73" spans="1:9" ht="15">
      <c r="A73" s="4" t="s">
        <v>52</v>
      </c>
      <c r="B73" s="9">
        <v>1110</v>
      </c>
      <c r="C73" s="10"/>
      <c r="D73" s="10"/>
      <c r="E73" s="10">
        <f t="shared" si="1"/>
        <v>0</v>
      </c>
      <c r="F73" s="10"/>
      <c r="G73" s="10"/>
      <c r="H73" s="10"/>
      <c r="I73" s="10"/>
    </row>
    <row r="74" spans="1:9" ht="7.5" customHeight="1">
      <c r="A74" s="4"/>
      <c r="B74" s="9"/>
      <c r="C74" s="10"/>
      <c r="D74" s="10"/>
      <c r="E74" s="10">
        <f t="shared" si="1"/>
        <v>0</v>
      </c>
      <c r="F74" s="10"/>
      <c r="G74" s="10"/>
      <c r="H74" s="10"/>
      <c r="I74" s="10"/>
    </row>
    <row r="75" spans="1:9" ht="9" customHeight="1">
      <c r="A75" s="4"/>
      <c r="B75" s="9"/>
      <c r="C75" s="10"/>
      <c r="D75" s="10"/>
      <c r="E75" s="10">
        <f t="shared" si="1"/>
        <v>0</v>
      </c>
      <c r="F75" s="10"/>
      <c r="G75" s="10"/>
      <c r="H75" s="10"/>
      <c r="I75" s="10"/>
    </row>
    <row r="76" spans="1:9" ht="30">
      <c r="A76" s="4" t="s">
        <v>53</v>
      </c>
      <c r="B76" s="9">
        <v>1120</v>
      </c>
      <c r="C76" s="10"/>
      <c r="D76" s="10"/>
      <c r="E76" s="10">
        <f t="shared" si="1"/>
        <v>0</v>
      </c>
      <c r="F76" s="10"/>
      <c r="G76" s="10"/>
      <c r="H76" s="10"/>
      <c r="I76" s="10"/>
    </row>
    <row r="77" spans="1:9" ht="7.5" customHeight="1">
      <c r="A77" s="4"/>
      <c r="B77" s="9"/>
      <c r="C77" s="10"/>
      <c r="D77" s="10"/>
      <c r="E77" s="10">
        <f t="shared" si="1"/>
        <v>0</v>
      </c>
      <c r="F77" s="10"/>
      <c r="G77" s="10"/>
      <c r="H77" s="10"/>
      <c r="I77" s="10"/>
    </row>
    <row r="78" spans="1:9" ht="8.25" customHeight="1">
      <c r="A78" s="4"/>
      <c r="B78" s="9"/>
      <c r="C78" s="10"/>
      <c r="D78" s="10"/>
      <c r="E78" s="10">
        <f t="shared" si="1"/>
        <v>0</v>
      </c>
      <c r="F78" s="10"/>
      <c r="G78" s="10"/>
      <c r="H78" s="10"/>
      <c r="I78" s="10"/>
    </row>
    <row r="79" spans="1:9" ht="15">
      <c r="A79" s="4" t="s">
        <v>54</v>
      </c>
      <c r="B79" s="9">
        <v>1130</v>
      </c>
      <c r="C79" s="10"/>
      <c r="D79" s="10"/>
      <c r="E79" s="10">
        <f aca="true" t="shared" si="2" ref="E79:E85">F79+G79+H79+I79</f>
        <v>0</v>
      </c>
      <c r="F79" s="10"/>
      <c r="G79" s="10"/>
      <c r="H79" s="10"/>
      <c r="I79" s="10"/>
    </row>
    <row r="80" spans="1:9" ht="6.75" customHeight="1">
      <c r="A80" s="4"/>
      <c r="B80" s="9"/>
      <c r="C80" s="10"/>
      <c r="D80" s="10"/>
      <c r="E80" s="10">
        <f t="shared" si="2"/>
        <v>0</v>
      </c>
      <c r="F80" s="10"/>
      <c r="G80" s="10"/>
      <c r="H80" s="10"/>
      <c r="I80" s="10"/>
    </row>
    <row r="81" spans="1:9" ht="10.5" customHeight="1">
      <c r="A81" s="4"/>
      <c r="B81" s="9"/>
      <c r="C81" s="10"/>
      <c r="D81" s="10"/>
      <c r="E81" s="10">
        <f t="shared" si="2"/>
        <v>0</v>
      </c>
      <c r="F81" s="10"/>
      <c r="G81" s="10"/>
      <c r="H81" s="10"/>
      <c r="I81" s="10"/>
    </row>
    <row r="82" spans="1:9" ht="15">
      <c r="A82" s="4" t="s">
        <v>55</v>
      </c>
      <c r="B82" s="9">
        <v>1140</v>
      </c>
      <c r="C82" s="10"/>
      <c r="D82" s="10"/>
      <c r="E82" s="10">
        <f t="shared" si="2"/>
        <v>0</v>
      </c>
      <c r="F82" s="10"/>
      <c r="G82" s="10"/>
      <c r="H82" s="10"/>
      <c r="I82" s="10"/>
    </row>
    <row r="83" spans="1:9" ht="6" customHeight="1">
      <c r="A83" s="4"/>
      <c r="B83" s="9"/>
      <c r="C83" s="10"/>
      <c r="D83" s="10"/>
      <c r="E83" s="10">
        <f t="shared" si="2"/>
        <v>0</v>
      </c>
      <c r="F83" s="10"/>
      <c r="G83" s="10"/>
      <c r="H83" s="10"/>
      <c r="I83" s="10"/>
    </row>
    <row r="84" spans="1:9" ht="9.75" customHeight="1">
      <c r="A84" s="4"/>
      <c r="B84" s="9"/>
      <c r="C84" s="10"/>
      <c r="D84" s="10"/>
      <c r="E84" s="10">
        <f t="shared" si="2"/>
        <v>0</v>
      </c>
      <c r="F84" s="10"/>
      <c r="G84" s="10"/>
      <c r="H84" s="10"/>
      <c r="I84" s="10"/>
    </row>
    <row r="85" spans="1:9" ht="15">
      <c r="A85" s="4" t="s">
        <v>171</v>
      </c>
      <c r="B85" s="9">
        <v>1150</v>
      </c>
      <c r="C85" s="24">
        <f>C89+C88+C86+C87</f>
        <v>5172</v>
      </c>
      <c r="D85" s="24">
        <f>D89+D88+D86+D87</f>
        <v>1292</v>
      </c>
      <c r="E85" s="24">
        <f t="shared" si="2"/>
        <v>1200</v>
      </c>
      <c r="F85" s="24">
        <f>F89+F88+F86+F87</f>
        <v>300</v>
      </c>
      <c r="G85" s="24">
        <f>G89+G88+G86+G87</f>
        <v>300</v>
      </c>
      <c r="H85" s="24">
        <f>H89+H88+H86+H87</f>
        <v>300</v>
      </c>
      <c r="I85" s="24">
        <f>I89+I88+I86+I87</f>
        <v>300</v>
      </c>
    </row>
    <row r="86" spans="1:9" ht="30">
      <c r="A86" s="4" t="s">
        <v>230</v>
      </c>
      <c r="B86" s="9" t="s">
        <v>222</v>
      </c>
      <c r="C86" s="10">
        <v>12</v>
      </c>
      <c r="D86" s="10">
        <v>22</v>
      </c>
      <c r="E86" s="24"/>
      <c r="F86" s="24"/>
      <c r="G86" s="10"/>
      <c r="H86" s="10"/>
      <c r="I86" s="24"/>
    </row>
    <row r="87" spans="1:9" ht="30">
      <c r="A87" s="4" t="s">
        <v>231</v>
      </c>
      <c r="B87" s="9" t="s">
        <v>223</v>
      </c>
      <c r="C87" s="10">
        <v>19</v>
      </c>
      <c r="D87" s="10">
        <v>70</v>
      </c>
      <c r="E87" s="24"/>
      <c r="F87" s="24"/>
      <c r="G87" s="10"/>
      <c r="H87" s="10"/>
      <c r="I87" s="24"/>
    </row>
    <row r="88" spans="1:9" ht="25.5" customHeight="1">
      <c r="A88" s="4" t="s">
        <v>197</v>
      </c>
      <c r="B88" s="9" t="s">
        <v>226</v>
      </c>
      <c r="C88" s="10">
        <v>943</v>
      </c>
      <c r="D88" s="10">
        <v>200</v>
      </c>
      <c r="E88" s="10">
        <f aca="true" t="shared" si="3" ref="E88:E102">F88+G88+H88+I88</f>
        <v>200</v>
      </c>
      <c r="F88" s="123">
        <v>50</v>
      </c>
      <c r="G88" s="123">
        <v>50</v>
      </c>
      <c r="H88" s="123">
        <v>50</v>
      </c>
      <c r="I88" s="123">
        <v>50</v>
      </c>
    </row>
    <row r="89" spans="1:9" ht="27" customHeight="1">
      <c r="A89" s="4" t="s">
        <v>198</v>
      </c>
      <c r="B89" s="9" t="s">
        <v>227</v>
      </c>
      <c r="C89" s="10">
        <v>4198</v>
      </c>
      <c r="D89" s="10">
        <v>1000</v>
      </c>
      <c r="E89" s="10">
        <f t="shared" si="3"/>
        <v>1000</v>
      </c>
      <c r="F89" s="123">
        <v>250</v>
      </c>
      <c r="G89" s="123">
        <v>250</v>
      </c>
      <c r="H89" s="123">
        <v>250</v>
      </c>
      <c r="I89" s="123">
        <v>250</v>
      </c>
    </row>
    <row r="90" spans="1:9" ht="15">
      <c r="A90" s="4" t="s">
        <v>18</v>
      </c>
      <c r="B90" s="9">
        <v>1160</v>
      </c>
      <c r="C90" s="24">
        <v>5375</v>
      </c>
      <c r="D90" s="24">
        <f>D94+D93+D91+D92</f>
        <v>1292</v>
      </c>
      <c r="E90" s="24">
        <f t="shared" si="3"/>
        <v>1200</v>
      </c>
      <c r="F90" s="24">
        <f>F94+F93+F91+F92</f>
        <v>300</v>
      </c>
      <c r="G90" s="24">
        <f>G94+G93+G91+G92</f>
        <v>300</v>
      </c>
      <c r="H90" s="24">
        <f>H94+H93+H91+H92</f>
        <v>300</v>
      </c>
      <c r="I90" s="24">
        <f>I94+I93+I91+I92</f>
        <v>300</v>
      </c>
    </row>
    <row r="91" spans="1:9" ht="45">
      <c r="A91" s="117" t="s">
        <v>232</v>
      </c>
      <c r="B91" s="9" t="s">
        <v>224</v>
      </c>
      <c r="C91" s="10">
        <v>12</v>
      </c>
      <c r="D91" s="10">
        <v>22</v>
      </c>
      <c r="E91" s="24">
        <f t="shared" si="3"/>
        <v>0</v>
      </c>
      <c r="F91" s="24"/>
      <c r="G91" s="10"/>
      <c r="H91" s="10"/>
      <c r="I91" s="24"/>
    </row>
    <row r="92" spans="1:9" ht="31.5" customHeight="1">
      <c r="A92" s="4" t="s">
        <v>233</v>
      </c>
      <c r="B92" s="9" t="s">
        <v>225</v>
      </c>
      <c r="C92" s="10">
        <v>37</v>
      </c>
      <c r="D92" s="10">
        <v>70</v>
      </c>
      <c r="E92" s="24">
        <f t="shared" si="3"/>
        <v>0</v>
      </c>
      <c r="F92" s="24"/>
      <c r="G92" s="10"/>
      <c r="H92" s="10"/>
      <c r="I92" s="24"/>
    </row>
    <row r="93" spans="1:9" ht="28.5" customHeight="1">
      <c r="A93" s="4" t="s">
        <v>200</v>
      </c>
      <c r="B93" s="9" t="s">
        <v>228</v>
      </c>
      <c r="C93" s="10">
        <v>908</v>
      </c>
      <c r="D93" s="10">
        <v>200</v>
      </c>
      <c r="E93" s="10">
        <f t="shared" si="3"/>
        <v>200</v>
      </c>
      <c r="F93" s="123">
        <v>50</v>
      </c>
      <c r="G93" s="123">
        <v>50</v>
      </c>
      <c r="H93" s="123">
        <v>50</v>
      </c>
      <c r="I93" s="123">
        <v>50</v>
      </c>
    </row>
    <row r="94" spans="1:9" ht="27.75" customHeight="1">
      <c r="A94" s="4" t="s">
        <v>201</v>
      </c>
      <c r="B94" s="9" t="s">
        <v>229</v>
      </c>
      <c r="C94" s="10">
        <v>4419</v>
      </c>
      <c r="D94" s="10">
        <v>1000</v>
      </c>
      <c r="E94" s="10">
        <f t="shared" si="3"/>
        <v>1000</v>
      </c>
      <c r="F94" s="123">
        <v>250</v>
      </c>
      <c r="G94" s="123">
        <v>250</v>
      </c>
      <c r="H94" s="123">
        <v>250</v>
      </c>
      <c r="I94" s="123">
        <v>250</v>
      </c>
    </row>
    <row r="95" spans="1:9" ht="28.5">
      <c r="A95" s="8" t="s">
        <v>56</v>
      </c>
      <c r="B95" s="11">
        <v>1170</v>
      </c>
      <c r="C95" s="24"/>
      <c r="D95" s="24"/>
      <c r="E95" s="10">
        <f t="shared" si="3"/>
        <v>0</v>
      </c>
      <c r="F95" s="24"/>
      <c r="G95" s="24"/>
      <c r="H95" s="24"/>
      <c r="I95" s="24"/>
    </row>
    <row r="96" spans="1:9" ht="15">
      <c r="A96" s="4" t="s">
        <v>57</v>
      </c>
      <c r="B96" s="6">
        <v>1180</v>
      </c>
      <c r="C96" s="10"/>
      <c r="D96" s="10"/>
      <c r="E96" s="10">
        <f t="shared" si="3"/>
        <v>0</v>
      </c>
      <c r="F96" s="10"/>
      <c r="G96" s="10"/>
      <c r="H96" s="10"/>
      <c r="I96" s="10"/>
    </row>
    <row r="97" spans="1:9" ht="15">
      <c r="A97" s="4" t="s">
        <v>58</v>
      </c>
      <c r="B97" s="6">
        <v>1181</v>
      </c>
      <c r="C97" s="10"/>
      <c r="D97" s="10"/>
      <c r="E97" s="10">
        <f t="shared" si="3"/>
        <v>0</v>
      </c>
      <c r="F97" s="10"/>
      <c r="G97" s="10"/>
      <c r="H97" s="10"/>
      <c r="I97" s="10"/>
    </row>
    <row r="98" spans="1:9" ht="28.5">
      <c r="A98" s="8" t="s">
        <v>59</v>
      </c>
      <c r="B98" s="11">
        <v>1200</v>
      </c>
      <c r="C98" s="24">
        <v>272</v>
      </c>
      <c r="D98" s="24">
        <f>D101-D102</f>
        <v>1082</v>
      </c>
      <c r="E98" s="24">
        <f t="shared" si="3"/>
        <v>4.099999999999454</v>
      </c>
      <c r="F98" s="24">
        <f>F101-F102</f>
        <v>0.8000000000001819</v>
      </c>
      <c r="G98" s="24">
        <f>G101-G102</f>
        <v>1.3999999999996362</v>
      </c>
      <c r="H98" s="24">
        <f>H101-H102</f>
        <v>1.3999999999996362</v>
      </c>
      <c r="I98" s="24">
        <f>I101-I102</f>
        <v>0.5</v>
      </c>
    </row>
    <row r="99" spans="1:9" ht="15">
      <c r="A99" s="4" t="s">
        <v>60</v>
      </c>
      <c r="B99" s="5">
        <v>1201</v>
      </c>
      <c r="C99" s="10">
        <v>272</v>
      </c>
      <c r="D99" s="10">
        <v>1082</v>
      </c>
      <c r="E99" s="10">
        <f t="shared" si="3"/>
        <v>4.099999999999454</v>
      </c>
      <c r="F99" s="10">
        <f>F98</f>
        <v>0.8000000000001819</v>
      </c>
      <c r="G99" s="10">
        <f>G98</f>
        <v>1.3999999999996362</v>
      </c>
      <c r="H99" s="10">
        <f>H98</f>
        <v>1.3999999999996362</v>
      </c>
      <c r="I99" s="10">
        <f>I98</f>
        <v>0.5</v>
      </c>
    </row>
    <row r="100" spans="1:9" ht="15">
      <c r="A100" s="4" t="s">
        <v>61</v>
      </c>
      <c r="B100" s="5">
        <v>1202</v>
      </c>
      <c r="C100" s="10"/>
      <c r="D100" s="10"/>
      <c r="E100" s="10">
        <f t="shared" si="3"/>
        <v>0</v>
      </c>
      <c r="F100" s="10"/>
      <c r="G100" s="10"/>
      <c r="H100" s="10"/>
      <c r="I100" s="10"/>
    </row>
    <row r="101" spans="1:9" ht="15">
      <c r="A101" s="8" t="s">
        <v>62</v>
      </c>
      <c r="B101" s="9">
        <v>1210</v>
      </c>
      <c r="C101" s="24">
        <v>28748</v>
      </c>
      <c r="D101" s="24">
        <f>D9+D21+D66+D85</f>
        <v>36793</v>
      </c>
      <c r="E101" s="24">
        <f t="shared" si="3"/>
        <v>29371</v>
      </c>
      <c r="F101" s="24">
        <f>F9+F66+F85</f>
        <v>7346</v>
      </c>
      <c r="G101" s="24">
        <f>G9+G66+G85</f>
        <v>7339</v>
      </c>
      <c r="H101" s="24">
        <f>H9+H66+H85</f>
        <v>7339</v>
      </c>
      <c r="I101" s="24">
        <f>I9+I66+I85</f>
        <v>7347</v>
      </c>
    </row>
    <row r="102" spans="1:9" ht="15">
      <c r="A102" s="8" t="s">
        <v>63</v>
      </c>
      <c r="B102" s="9">
        <v>1220</v>
      </c>
      <c r="C102" s="24">
        <v>28477</v>
      </c>
      <c r="D102" s="24">
        <f>D26+D14+D69+D90</f>
        <v>35711</v>
      </c>
      <c r="E102" s="24">
        <f t="shared" si="3"/>
        <v>29366.9</v>
      </c>
      <c r="F102" s="24">
        <f>F26+F14+F69+F90</f>
        <v>7345.2</v>
      </c>
      <c r="G102" s="24">
        <f>G26+G14+G69+G90</f>
        <v>7337.6</v>
      </c>
      <c r="H102" s="24">
        <f>H26+H14+H69+H90</f>
        <v>7337.6</v>
      </c>
      <c r="I102" s="24">
        <f>I26+I14+I69+I90</f>
        <v>7346.5</v>
      </c>
    </row>
    <row r="103" spans="1:9" ht="14.25" customHeight="1">
      <c r="A103" s="154" t="s">
        <v>172</v>
      </c>
      <c r="B103" s="154"/>
      <c r="C103" s="154"/>
      <c r="D103" s="154"/>
      <c r="E103" s="154"/>
      <c r="F103" s="154"/>
      <c r="G103" s="154"/>
      <c r="H103" s="154"/>
      <c r="I103" s="154"/>
    </row>
    <row r="104" spans="1:9" ht="15">
      <c r="A104" s="85" t="s">
        <v>173</v>
      </c>
      <c r="B104" s="9">
        <v>1300</v>
      </c>
      <c r="C104" s="24">
        <f>C105+C106</f>
        <v>1077</v>
      </c>
      <c r="D104" s="24">
        <f aca="true" t="shared" si="4" ref="D104:I104">D105+D106</f>
        <v>1305</v>
      </c>
      <c r="E104" s="24">
        <f aca="true" t="shared" si="5" ref="E104:E111">F104+G104+H104+I104</f>
        <v>1652</v>
      </c>
      <c r="F104" s="24">
        <f>F105+F106</f>
        <v>452</v>
      </c>
      <c r="G104" s="24">
        <f t="shared" si="4"/>
        <v>418</v>
      </c>
      <c r="H104" s="24">
        <f t="shared" si="4"/>
        <v>368</v>
      </c>
      <c r="I104" s="24">
        <f t="shared" si="4"/>
        <v>414</v>
      </c>
    </row>
    <row r="105" spans="1:9" ht="15.75">
      <c r="A105" s="4" t="s">
        <v>174</v>
      </c>
      <c r="B105" s="88">
        <v>1301</v>
      </c>
      <c r="C105" s="24">
        <v>571</v>
      </c>
      <c r="D105" s="24">
        <v>658</v>
      </c>
      <c r="E105" s="24">
        <f t="shared" si="5"/>
        <v>954</v>
      </c>
      <c r="F105" s="24">
        <f>F50+F53+F54+F15</f>
        <v>257</v>
      </c>
      <c r="G105" s="24">
        <f>G50+G53+G54+G15</f>
        <v>263</v>
      </c>
      <c r="H105" s="24">
        <f>H50+H53+H54+H15</f>
        <v>214</v>
      </c>
      <c r="I105" s="24">
        <f>I50+I53+I54+I15</f>
        <v>220</v>
      </c>
    </row>
    <row r="106" spans="1:9" ht="15.75">
      <c r="A106" s="4" t="s">
        <v>175</v>
      </c>
      <c r="B106" s="88">
        <v>1302</v>
      </c>
      <c r="C106" s="24">
        <v>506</v>
      </c>
      <c r="D106" s="24">
        <v>647</v>
      </c>
      <c r="E106" s="24">
        <f t="shared" si="5"/>
        <v>698</v>
      </c>
      <c r="F106" s="24">
        <v>195</v>
      </c>
      <c r="G106" s="24">
        <v>155</v>
      </c>
      <c r="H106" s="24">
        <v>154</v>
      </c>
      <c r="I106" s="24">
        <v>194</v>
      </c>
    </row>
    <row r="107" spans="1:9" ht="15.75">
      <c r="A107" s="4" t="s">
        <v>14</v>
      </c>
      <c r="B107" s="89">
        <v>1310</v>
      </c>
      <c r="C107" s="24">
        <f>C18+C34</f>
        <v>15498</v>
      </c>
      <c r="D107" s="24">
        <v>19694</v>
      </c>
      <c r="E107" s="24">
        <f t="shared" si="5"/>
        <v>18606</v>
      </c>
      <c r="F107" s="24">
        <f>F18+F34</f>
        <v>4647</v>
      </c>
      <c r="G107" s="24">
        <f>G18+G34</f>
        <v>4655</v>
      </c>
      <c r="H107" s="24">
        <f>H18+H34</f>
        <v>4655</v>
      </c>
      <c r="I107" s="24">
        <f>I18+I34</f>
        <v>4649</v>
      </c>
    </row>
    <row r="108" spans="1:9" ht="15.75">
      <c r="A108" s="4" t="s">
        <v>15</v>
      </c>
      <c r="B108" s="89">
        <v>1320</v>
      </c>
      <c r="C108" s="24">
        <f>C19+C35</f>
        <v>3380</v>
      </c>
      <c r="D108" s="24">
        <f>D19+D60+D35</f>
        <v>4308</v>
      </c>
      <c r="E108" s="24">
        <f t="shared" si="5"/>
        <v>4092.9</v>
      </c>
      <c r="F108" s="24">
        <f>F19+F60+F35</f>
        <v>1022.2</v>
      </c>
      <c r="G108" s="24">
        <f>G19+G60+G35</f>
        <v>1023.6</v>
      </c>
      <c r="H108" s="24">
        <f>H19+H60+H35</f>
        <v>1024.6</v>
      </c>
      <c r="I108" s="24">
        <f>I19+I60+I35</f>
        <v>1022.5</v>
      </c>
    </row>
    <row r="109" spans="1:9" ht="15.75">
      <c r="A109" s="4" t="s">
        <v>176</v>
      </c>
      <c r="B109" s="89">
        <v>1330</v>
      </c>
      <c r="C109" s="24">
        <f>C66</f>
        <v>964</v>
      </c>
      <c r="D109" s="24">
        <f>D66</f>
        <v>1014</v>
      </c>
      <c r="E109" s="24">
        <f t="shared" si="5"/>
        <v>1121</v>
      </c>
      <c r="F109" s="24">
        <f>E67</f>
        <v>641</v>
      </c>
      <c r="G109" s="24">
        <f>F67</f>
        <v>160</v>
      </c>
      <c r="H109" s="24">
        <f>G67</f>
        <v>160</v>
      </c>
      <c r="I109" s="24">
        <f>H67</f>
        <v>160</v>
      </c>
    </row>
    <row r="110" spans="1:9" ht="15.75">
      <c r="A110" s="4" t="s">
        <v>177</v>
      </c>
      <c r="B110" s="89">
        <v>1340</v>
      </c>
      <c r="C110" s="124">
        <f>C102-C104-C107-C108-C109</f>
        <v>7558</v>
      </c>
      <c r="D110" s="124">
        <f>D102-D104-D107-D108-D109</f>
        <v>9390</v>
      </c>
      <c r="E110" s="24">
        <f t="shared" si="5"/>
        <v>3895.000000000001</v>
      </c>
      <c r="F110" s="124">
        <f>F102-F104-F107-F108-F109</f>
        <v>582.9999999999998</v>
      </c>
      <c r="G110" s="124">
        <f>G102-G104-G107-G108-G109</f>
        <v>1081.0000000000005</v>
      </c>
      <c r="H110" s="124">
        <f>H102-H104-H107-H108-H109</f>
        <v>1130.0000000000005</v>
      </c>
      <c r="I110" s="124">
        <f>I102-I104-I107-I108-I109</f>
        <v>1101</v>
      </c>
    </row>
    <row r="111" spans="1:9" ht="15">
      <c r="A111" s="8" t="s">
        <v>178</v>
      </c>
      <c r="B111" s="90">
        <v>1350</v>
      </c>
      <c r="C111" s="124">
        <f>C104+C107+C108+C109+C110</f>
        <v>28477</v>
      </c>
      <c r="D111" s="124">
        <f>D104+D107+D108+D109+D110</f>
        <v>35711</v>
      </c>
      <c r="E111" s="24">
        <f t="shared" si="5"/>
        <v>29366.9</v>
      </c>
      <c r="F111" s="124">
        <f>F104+F107+F108+F109+F110</f>
        <v>7345.2</v>
      </c>
      <c r="G111" s="124">
        <f>G104+G107+G108+G109+G110</f>
        <v>7337.6</v>
      </c>
      <c r="H111" s="124">
        <f>H104+H107+H108+H109+H110</f>
        <v>7337.6</v>
      </c>
      <c r="I111" s="124">
        <f>I104+I107+I108+I109+I110</f>
        <v>7346.5</v>
      </c>
    </row>
    <row r="113" spans="1:9" ht="15">
      <c r="A113" s="111" t="s">
        <v>240</v>
      </c>
      <c r="B113" s="30"/>
      <c r="C113" s="150" t="s">
        <v>90</v>
      </c>
      <c r="D113" s="151"/>
      <c r="E113" s="151"/>
      <c r="F113" s="31"/>
      <c r="G113" s="152" t="s">
        <v>239</v>
      </c>
      <c r="H113" s="152"/>
      <c r="I113" s="152"/>
    </row>
    <row r="114" spans="1:9" ht="15">
      <c r="A114" s="33" t="s">
        <v>241</v>
      </c>
      <c r="B114" s="32"/>
      <c r="C114" s="153" t="s">
        <v>92</v>
      </c>
      <c r="D114" s="153"/>
      <c r="E114" s="153"/>
      <c r="F114" s="34"/>
      <c r="G114" s="34" t="s">
        <v>91</v>
      </c>
      <c r="H114" s="16"/>
      <c r="I114" s="35"/>
    </row>
  </sheetData>
  <sheetProtection/>
  <mergeCells count="13">
    <mergeCell ref="C113:E113"/>
    <mergeCell ref="G113:I113"/>
    <mergeCell ref="C114:E114"/>
    <mergeCell ref="A103:I103"/>
    <mergeCell ref="A1:I1"/>
    <mergeCell ref="G2:I2"/>
    <mergeCell ref="A3:I3"/>
    <mergeCell ref="A5:A6"/>
    <mergeCell ref="B5:B6"/>
    <mergeCell ref="C5:C6"/>
    <mergeCell ref="D5:D6"/>
    <mergeCell ref="E5:E6"/>
    <mergeCell ref="F5:I5"/>
  </mergeCells>
  <printOptions/>
  <pageMargins left="1.1811023622047245" right="0" top="0.7874015748031497" bottom="0.787401574803149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28.421875" style="16" customWidth="1"/>
    <col min="2" max="2" width="6.00390625" style="16" customWidth="1"/>
    <col min="3" max="3" width="8.00390625" style="16" customWidth="1"/>
    <col min="4" max="4" width="8.421875" style="16" customWidth="1"/>
    <col min="5" max="5" width="8.140625" style="16" customWidth="1"/>
    <col min="6" max="9" width="7.00390625" style="16" customWidth="1"/>
    <col min="10" max="16384" width="9.140625" style="16" customWidth="1"/>
  </cols>
  <sheetData>
    <row r="1" spans="7:9" ht="15.75">
      <c r="G1" s="146" t="s">
        <v>157</v>
      </c>
      <c r="H1" s="146"/>
      <c r="I1" s="146"/>
    </row>
    <row r="2" spans="1:9" ht="15.75">
      <c r="A2" s="127" t="s">
        <v>64</v>
      </c>
      <c r="B2" s="127"/>
      <c r="C2" s="127"/>
      <c r="D2" s="127"/>
      <c r="E2" s="127"/>
      <c r="F2" s="127"/>
      <c r="G2" s="127"/>
      <c r="H2" s="127"/>
      <c r="I2" s="127"/>
    </row>
    <row r="3" spans="1:9" ht="7.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15" customHeight="1">
      <c r="A4" s="148" t="s">
        <v>1</v>
      </c>
      <c r="B4" s="128" t="s">
        <v>2</v>
      </c>
      <c r="C4" s="149" t="s">
        <v>213</v>
      </c>
      <c r="D4" s="149" t="s">
        <v>214</v>
      </c>
      <c r="E4" s="149" t="s">
        <v>215</v>
      </c>
      <c r="F4" s="149" t="s">
        <v>3</v>
      </c>
      <c r="G4" s="149"/>
      <c r="H4" s="149"/>
      <c r="I4" s="149"/>
    </row>
    <row r="5" spans="1:9" ht="70.5" customHeight="1">
      <c r="A5" s="148"/>
      <c r="B5" s="128"/>
      <c r="C5" s="149"/>
      <c r="D5" s="149"/>
      <c r="E5" s="149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8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</row>
    <row r="7" spans="1:9" ht="14.25">
      <c r="A7" s="155" t="s">
        <v>65</v>
      </c>
      <c r="B7" s="155"/>
      <c r="C7" s="155"/>
      <c r="D7" s="155"/>
      <c r="E7" s="155"/>
      <c r="F7" s="155"/>
      <c r="G7" s="155"/>
      <c r="H7" s="155"/>
      <c r="I7" s="155"/>
    </row>
    <row r="8" spans="1:9" ht="60">
      <c r="A8" s="22" t="s">
        <v>66</v>
      </c>
      <c r="B8" s="5">
        <v>2000</v>
      </c>
      <c r="C8" s="10">
        <v>2891</v>
      </c>
      <c r="D8" s="10">
        <v>3400</v>
      </c>
      <c r="E8" s="10">
        <v>3974</v>
      </c>
      <c r="F8" s="10"/>
      <c r="G8" s="10"/>
      <c r="H8" s="10"/>
      <c r="I8" s="10"/>
    </row>
    <row r="9" spans="1:9" ht="60">
      <c r="A9" s="22" t="s">
        <v>67</v>
      </c>
      <c r="B9" s="5">
        <v>2010</v>
      </c>
      <c r="C9" s="10"/>
      <c r="D9" s="10"/>
      <c r="E9" s="10"/>
      <c r="F9" s="10"/>
      <c r="G9" s="10"/>
      <c r="H9" s="10"/>
      <c r="I9" s="10"/>
    </row>
    <row r="10" spans="1:9" ht="15">
      <c r="A10" s="22" t="s">
        <v>68</v>
      </c>
      <c r="B10" s="5">
        <v>2030</v>
      </c>
      <c r="C10" s="10"/>
      <c r="D10" s="10"/>
      <c r="E10" s="10"/>
      <c r="F10" s="10"/>
      <c r="G10" s="10"/>
      <c r="H10" s="10"/>
      <c r="I10" s="10"/>
    </row>
    <row r="11" spans="1:9" ht="30">
      <c r="A11" s="22" t="s">
        <v>69</v>
      </c>
      <c r="B11" s="5">
        <v>2031</v>
      </c>
      <c r="C11" s="10"/>
      <c r="D11" s="10"/>
      <c r="E11" s="10"/>
      <c r="F11" s="10"/>
      <c r="G11" s="10"/>
      <c r="H11" s="10"/>
      <c r="I11" s="10"/>
    </row>
    <row r="12" spans="1:9" ht="15">
      <c r="A12" s="22" t="s">
        <v>70</v>
      </c>
      <c r="B12" s="5">
        <v>2040</v>
      </c>
      <c r="C12" s="10"/>
      <c r="D12" s="10"/>
      <c r="E12" s="10"/>
      <c r="F12" s="10"/>
      <c r="G12" s="10"/>
      <c r="H12" s="10"/>
      <c r="I12" s="10"/>
    </row>
    <row r="13" spans="1:9" ht="15">
      <c r="A13" s="22" t="s">
        <v>71</v>
      </c>
      <c r="B13" s="5">
        <v>2050</v>
      </c>
      <c r="C13" s="10"/>
      <c r="D13" s="10"/>
      <c r="E13" s="10"/>
      <c r="F13" s="10"/>
      <c r="G13" s="10"/>
      <c r="H13" s="10"/>
      <c r="I13" s="10"/>
    </row>
    <row r="14" spans="1:9" ht="15">
      <c r="A14" s="22"/>
      <c r="B14" s="5"/>
      <c r="C14" s="10"/>
      <c r="D14" s="10"/>
      <c r="E14" s="10"/>
      <c r="F14" s="10"/>
      <c r="G14" s="10"/>
      <c r="H14" s="10"/>
      <c r="I14" s="10"/>
    </row>
    <row r="15" spans="1:9" ht="15">
      <c r="A15" s="84"/>
      <c r="B15" s="84"/>
      <c r="C15" s="10"/>
      <c r="D15" s="10"/>
      <c r="E15" s="10"/>
      <c r="F15" s="10"/>
      <c r="G15" s="10"/>
      <c r="H15" s="10"/>
      <c r="I15" s="10"/>
    </row>
    <row r="16" spans="1:9" ht="15">
      <c r="A16" s="22" t="s">
        <v>72</v>
      </c>
      <c r="B16" s="5">
        <v>2060</v>
      </c>
      <c r="C16" s="10"/>
      <c r="D16" s="10"/>
      <c r="E16" s="10"/>
      <c r="F16" s="10"/>
      <c r="G16" s="10"/>
      <c r="H16" s="10"/>
      <c r="I16" s="10"/>
    </row>
    <row r="17" spans="1:9" ht="15">
      <c r="A17" s="22"/>
      <c r="B17" s="5"/>
      <c r="C17" s="10"/>
      <c r="D17" s="10"/>
      <c r="E17" s="10"/>
      <c r="F17" s="10"/>
      <c r="G17" s="10"/>
      <c r="H17" s="10"/>
      <c r="I17" s="10"/>
    </row>
    <row r="18" spans="1:9" ht="15">
      <c r="A18" s="22"/>
      <c r="B18" s="5"/>
      <c r="C18" s="10"/>
      <c r="D18" s="10"/>
      <c r="E18" s="10"/>
      <c r="F18" s="10"/>
      <c r="G18" s="10"/>
      <c r="H18" s="10"/>
      <c r="I18" s="10"/>
    </row>
    <row r="19" spans="1:9" ht="60">
      <c r="A19" s="22" t="s">
        <v>73</v>
      </c>
      <c r="B19" s="5">
        <v>2070</v>
      </c>
      <c r="C19" s="10">
        <v>3163</v>
      </c>
      <c r="D19" s="10">
        <v>3974</v>
      </c>
      <c r="E19" s="10">
        <v>4700</v>
      </c>
      <c r="F19" s="10"/>
      <c r="G19" s="10"/>
      <c r="H19" s="10"/>
      <c r="I19" s="10"/>
    </row>
    <row r="20" spans="1:9" ht="14.25">
      <c r="A20" s="155" t="s">
        <v>74</v>
      </c>
      <c r="B20" s="155"/>
      <c r="C20" s="155"/>
      <c r="D20" s="155"/>
      <c r="E20" s="155"/>
      <c r="F20" s="155"/>
      <c r="G20" s="155"/>
      <c r="H20" s="155"/>
      <c r="I20" s="155"/>
    </row>
    <row r="21" spans="1:9" ht="71.25">
      <c r="A21" s="21" t="s">
        <v>75</v>
      </c>
      <c r="B21" s="23">
        <v>2110</v>
      </c>
      <c r="C21" s="24"/>
      <c r="D21" s="24"/>
      <c r="E21" s="24"/>
      <c r="F21" s="24"/>
      <c r="G21" s="24"/>
      <c r="H21" s="24"/>
      <c r="I21" s="24"/>
    </row>
    <row r="22" spans="1:9" ht="29.25" customHeight="1">
      <c r="A22" s="4" t="s">
        <v>76</v>
      </c>
      <c r="B22" s="5">
        <v>2111</v>
      </c>
      <c r="C22" s="10"/>
      <c r="D22" s="10"/>
      <c r="E22" s="10"/>
      <c r="F22" s="10"/>
      <c r="G22" s="10"/>
      <c r="H22" s="10"/>
      <c r="I22" s="10"/>
    </row>
    <row r="23" spans="1:9" ht="45">
      <c r="A23" s="4" t="s">
        <v>158</v>
      </c>
      <c r="B23" s="5">
        <v>2112</v>
      </c>
      <c r="C23" s="10">
        <v>1</v>
      </c>
      <c r="D23" s="10"/>
      <c r="E23" s="10"/>
      <c r="F23" s="10"/>
      <c r="G23" s="10"/>
      <c r="H23" s="10"/>
      <c r="I23" s="10"/>
    </row>
    <row r="24" spans="1:9" ht="45" customHeight="1">
      <c r="A24" s="22" t="s">
        <v>159</v>
      </c>
      <c r="B24" s="20">
        <v>2113</v>
      </c>
      <c r="C24" s="10"/>
      <c r="D24" s="10"/>
      <c r="E24" s="10"/>
      <c r="F24" s="10"/>
      <c r="G24" s="10"/>
      <c r="H24" s="10"/>
      <c r="I24" s="10"/>
    </row>
    <row r="25" spans="1:9" ht="15">
      <c r="A25" s="22" t="s">
        <v>77</v>
      </c>
      <c r="B25" s="20">
        <v>2114</v>
      </c>
      <c r="C25" s="10"/>
      <c r="D25" s="10"/>
      <c r="E25" s="10"/>
      <c r="F25" s="10"/>
      <c r="G25" s="10"/>
      <c r="H25" s="10"/>
      <c r="I25" s="10"/>
    </row>
    <row r="26" spans="1:9" ht="30" customHeight="1">
      <c r="A26" s="22" t="s">
        <v>78</v>
      </c>
      <c r="B26" s="20">
        <v>2115</v>
      </c>
      <c r="C26" s="10"/>
      <c r="D26" s="10"/>
      <c r="E26" s="10"/>
      <c r="F26" s="10"/>
      <c r="G26" s="10"/>
      <c r="H26" s="10"/>
      <c r="I26" s="10"/>
    </row>
    <row r="27" spans="1:9" ht="30">
      <c r="A27" s="22" t="s">
        <v>79</v>
      </c>
      <c r="B27" s="20">
        <v>2116</v>
      </c>
      <c r="C27" s="24"/>
      <c r="D27" s="24"/>
      <c r="E27" s="10"/>
      <c r="F27" s="24"/>
      <c r="G27" s="24"/>
      <c r="H27" s="24"/>
      <c r="I27" s="24"/>
    </row>
    <row r="28" spans="1:9" ht="15">
      <c r="A28" s="22"/>
      <c r="B28" s="20"/>
      <c r="C28" s="24"/>
      <c r="D28" s="24"/>
      <c r="E28" s="10"/>
      <c r="F28" s="24"/>
      <c r="G28" s="24"/>
      <c r="H28" s="24"/>
      <c r="I28" s="24"/>
    </row>
    <row r="29" spans="1:9" ht="15">
      <c r="A29" s="22"/>
      <c r="B29" s="20"/>
      <c r="C29" s="24"/>
      <c r="D29" s="24"/>
      <c r="E29" s="10"/>
      <c r="F29" s="24"/>
      <c r="G29" s="24"/>
      <c r="H29" s="24"/>
      <c r="I29" s="24"/>
    </row>
    <row r="30" spans="1:9" ht="57.75" customHeight="1">
      <c r="A30" s="21" t="s">
        <v>80</v>
      </c>
      <c r="B30" s="25">
        <v>2120</v>
      </c>
      <c r="C30" s="24">
        <f aca="true" t="shared" si="0" ref="C30:I30">C31+C32+C33+C34</f>
        <v>2871</v>
      </c>
      <c r="D30" s="24">
        <f t="shared" si="0"/>
        <v>3545</v>
      </c>
      <c r="E30" s="24">
        <f t="shared" si="0"/>
        <v>3349</v>
      </c>
      <c r="F30" s="24">
        <f t="shared" si="0"/>
        <v>836</v>
      </c>
      <c r="G30" s="24">
        <f t="shared" si="0"/>
        <v>858</v>
      </c>
      <c r="H30" s="24">
        <f t="shared" si="0"/>
        <v>828</v>
      </c>
      <c r="I30" s="24">
        <f t="shared" si="0"/>
        <v>827</v>
      </c>
    </row>
    <row r="31" spans="1:9" ht="30" customHeight="1">
      <c r="A31" s="22" t="s">
        <v>78</v>
      </c>
      <c r="B31" s="20">
        <v>2121</v>
      </c>
      <c r="C31" s="10">
        <v>2871</v>
      </c>
      <c r="D31" s="10">
        <v>3545</v>
      </c>
      <c r="E31" s="10">
        <f>F31+G31+H31+I31</f>
        <v>3349</v>
      </c>
      <c r="F31" s="10">
        <v>836</v>
      </c>
      <c r="G31" s="10">
        <v>858</v>
      </c>
      <c r="H31" s="10">
        <v>828</v>
      </c>
      <c r="I31" s="10">
        <v>827</v>
      </c>
    </row>
    <row r="32" spans="1:9" ht="15">
      <c r="A32" s="22" t="s">
        <v>81</v>
      </c>
      <c r="B32" s="20">
        <v>2122</v>
      </c>
      <c r="C32" s="10"/>
      <c r="D32" s="10"/>
      <c r="E32" s="10"/>
      <c r="F32" s="10"/>
      <c r="G32" s="10"/>
      <c r="H32" s="10"/>
      <c r="I32" s="10"/>
    </row>
    <row r="33" spans="1:9" ht="15">
      <c r="A33" s="22" t="s">
        <v>82</v>
      </c>
      <c r="B33" s="20">
        <v>2123</v>
      </c>
      <c r="C33" s="10"/>
      <c r="D33" s="10"/>
      <c r="E33" s="10"/>
      <c r="F33" s="10"/>
      <c r="G33" s="10"/>
      <c r="H33" s="10"/>
      <c r="I33" s="10"/>
    </row>
    <row r="34" spans="1:9" ht="30">
      <c r="A34" s="22" t="s">
        <v>79</v>
      </c>
      <c r="B34" s="20">
        <v>2124</v>
      </c>
      <c r="C34" s="10"/>
      <c r="D34" s="10"/>
      <c r="E34" s="10"/>
      <c r="F34" s="10"/>
      <c r="G34" s="10"/>
      <c r="H34" s="10"/>
      <c r="I34" s="10"/>
    </row>
    <row r="35" spans="1:9" ht="15">
      <c r="A35" s="22"/>
      <c r="B35" s="20"/>
      <c r="C35" s="10"/>
      <c r="D35" s="10"/>
      <c r="E35" s="10"/>
      <c r="F35" s="10"/>
      <c r="G35" s="10"/>
      <c r="H35" s="10"/>
      <c r="I35" s="10"/>
    </row>
    <row r="36" spans="1:9" ht="15">
      <c r="A36" s="22"/>
      <c r="B36" s="20"/>
      <c r="C36" s="10"/>
      <c r="D36" s="10"/>
      <c r="E36" s="10"/>
      <c r="F36" s="10"/>
      <c r="G36" s="10"/>
      <c r="H36" s="10"/>
      <c r="I36" s="10"/>
    </row>
    <row r="37" spans="1:9" ht="57">
      <c r="A37" s="21" t="s">
        <v>83</v>
      </c>
      <c r="B37" s="25">
        <v>2130</v>
      </c>
      <c r="C37" s="24">
        <f aca="true" t="shared" si="1" ref="C37:I37">C38+C39+C40+C41</f>
        <v>3619.8</v>
      </c>
      <c r="D37" s="24">
        <f t="shared" si="1"/>
        <v>4603</v>
      </c>
      <c r="E37" s="24">
        <f t="shared" si="1"/>
        <v>4371.9</v>
      </c>
      <c r="F37" s="24">
        <f t="shared" si="1"/>
        <v>1092.2</v>
      </c>
      <c r="G37" s="24">
        <f t="shared" si="1"/>
        <v>1093.6</v>
      </c>
      <c r="H37" s="24">
        <f t="shared" si="1"/>
        <v>1094.6</v>
      </c>
      <c r="I37" s="24">
        <f t="shared" si="1"/>
        <v>1091.5</v>
      </c>
    </row>
    <row r="38" spans="1:9" ht="15">
      <c r="A38" s="22" t="s">
        <v>84</v>
      </c>
      <c r="B38" s="20">
        <v>2131</v>
      </c>
      <c r="C38" s="10"/>
      <c r="D38" s="10"/>
      <c r="E38" s="10"/>
      <c r="F38" s="10"/>
      <c r="G38" s="10"/>
      <c r="H38" s="10"/>
      <c r="I38" s="10"/>
    </row>
    <row r="39" spans="1:9" ht="60">
      <c r="A39" s="22" t="s">
        <v>85</v>
      </c>
      <c r="B39" s="20">
        <v>2132</v>
      </c>
      <c r="C39" s="10">
        <v>3380.4</v>
      </c>
      <c r="D39" s="10">
        <v>4308</v>
      </c>
      <c r="E39" s="10">
        <f>F39+G39+H39+I39</f>
        <v>4092.9</v>
      </c>
      <c r="F39" s="10">
        <f>'І Фін результат'!F108</f>
        <v>1022.2</v>
      </c>
      <c r="G39" s="10">
        <f>'І Фін результат'!G108</f>
        <v>1023.6</v>
      </c>
      <c r="H39" s="10">
        <f>'І Фін результат'!H108</f>
        <v>1024.6</v>
      </c>
      <c r="I39" s="10">
        <f>'І Фін результат'!I108</f>
        <v>1022.5</v>
      </c>
    </row>
    <row r="40" spans="1:9" ht="30">
      <c r="A40" s="22" t="s">
        <v>86</v>
      </c>
      <c r="B40" s="20">
        <v>2133</v>
      </c>
      <c r="C40" s="10"/>
      <c r="D40" s="10"/>
      <c r="E40" s="10"/>
      <c r="F40" s="10"/>
      <c r="G40" s="10"/>
      <c r="H40" s="10"/>
      <c r="I40" s="10"/>
    </row>
    <row r="41" spans="1:9" ht="15">
      <c r="A41" s="22" t="s">
        <v>244</v>
      </c>
      <c r="B41" s="20">
        <v>2134</v>
      </c>
      <c r="C41" s="10">
        <v>239.4</v>
      </c>
      <c r="D41" s="10">
        <v>295</v>
      </c>
      <c r="E41" s="10">
        <f>F41+G41+H41+I41</f>
        <v>279</v>
      </c>
      <c r="F41" s="10">
        <v>70</v>
      </c>
      <c r="G41" s="10">
        <v>70</v>
      </c>
      <c r="H41" s="10">
        <v>70</v>
      </c>
      <c r="I41" s="10">
        <v>69</v>
      </c>
    </row>
    <row r="42" spans="1:9" ht="15">
      <c r="A42" s="22"/>
      <c r="B42" s="20"/>
      <c r="C42" s="10"/>
      <c r="D42" s="10"/>
      <c r="E42" s="10"/>
      <c r="F42" s="10"/>
      <c r="G42" s="10"/>
      <c r="H42" s="10"/>
      <c r="I42" s="10"/>
    </row>
    <row r="43" spans="1:9" ht="28.5">
      <c r="A43" s="21" t="s">
        <v>87</v>
      </c>
      <c r="B43" s="25">
        <v>2140</v>
      </c>
      <c r="C43" s="24"/>
      <c r="D43" s="24"/>
      <c r="E43" s="24"/>
      <c r="F43" s="24"/>
      <c r="G43" s="24"/>
      <c r="H43" s="24"/>
      <c r="I43" s="24"/>
    </row>
    <row r="44" spans="1:9" ht="90">
      <c r="A44" s="22" t="s">
        <v>88</v>
      </c>
      <c r="B44" s="20">
        <v>2141</v>
      </c>
      <c r="C44" s="10"/>
      <c r="D44" s="10"/>
      <c r="E44" s="10"/>
      <c r="F44" s="10"/>
      <c r="G44" s="10"/>
      <c r="H44" s="10"/>
      <c r="I44" s="10"/>
    </row>
    <row r="45" spans="1:9" ht="30">
      <c r="A45" s="22" t="s">
        <v>89</v>
      </c>
      <c r="B45" s="20">
        <v>2142</v>
      </c>
      <c r="C45" s="10"/>
      <c r="D45" s="10"/>
      <c r="E45" s="10"/>
      <c r="F45" s="10"/>
      <c r="G45" s="10"/>
      <c r="H45" s="10"/>
      <c r="I45" s="10"/>
    </row>
    <row r="46" spans="1:9" ht="15">
      <c r="A46" s="22"/>
      <c r="B46" s="20"/>
      <c r="C46" s="10"/>
      <c r="D46" s="10"/>
      <c r="E46" s="10"/>
      <c r="F46" s="10"/>
      <c r="G46" s="10"/>
      <c r="H46" s="10"/>
      <c r="I46" s="10"/>
    </row>
    <row r="47" spans="1:9" ht="15">
      <c r="A47" s="22"/>
      <c r="B47" s="20"/>
      <c r="C47" s="10"/>
      <c r="D47" s="10"/>
      <c r="E47" s="10"/>
      <c r="F47" s="10"/>
      <c r="G47" s="10"/>
      <c r="H47" s="10"/>
      <c r="I47" s="10"/>
    </row>
    <row r="48" spans="1:9" ht="15">
      <c r="A48" s="26"/>
      <c r="B48" s="17"/>
      <c r="C48" s="27"/>
      <c r="D48" s="28"/>
      <c r="E48" s="27"/>
      <c r="F48" s="28"/>
      <c r="G48" s="28"/>
      <c r="H48" s="28"/>
      <c r="I48" s="28"/>
    </row>
    <row r="49" spans="1:9" ht="15">
      <c r="A49" s="26"/>
      <c r="B49" s="17"/>
      <c r="C49" s="27"/>
      <c r="D49" s="28"/>
      <c r="E49" s="27"/>
      <c r="F49" s="28"/>
      <c r="G49" s="28"/>
      <c r="H49" s="28"/>
      <c r="I49" s="28"/>
    </row>
    <row r="50" spans="1:9" ht="15">
      <c r="A50" s="26"/>
      <c r="B50" s="17"/>
      <c r="C50" s="27"/>
      <c r="D50" s="28"/>
      <c r="E50" s="27"/>
      <c r="F50" s="28"/>
      <c r="G50" s="28"/>
      <c r="H50" s="28"/>
      <c r="I50" s="28"/>
    </row>
    <row r="51" spans="1:9" ht="15" customHeight="1">
      <c r="A51" s="111" t="s">
        <v>240</v>
      </c>
      <c r="B51" s="30"/>
      <c r="C51" s="150" t="s">
        <v>90</v>
      </c>
      <c r="D51" s="151"/>
      <c r="E51" s="151"/>
      <c r="F51" s="31"/>
      <c r="G51" s="152" t="s">
        <v>239</v>
      </c>
      <c r="H51" s="152"/>
      <c r="I51" s="152"/>
    </row>
    <row r="52" spans="1:9" ht="15">
      <c r="A52" s="33" t="s">
        <v>241</v>
      </c>
      <c r="B52" s="32"/>
      <c r="C52" s="153" t="s">
        <v>92</v>
      </c>
      <c r="D52" s="153"/>
      <c r="E52" s="153"/>
      <c r="F52" s="34"/>
      <c r="G52" s="34" t="s">
        <v>91</v>
      </c>
      <c r="I52" s="35"/>
    </row>
  </sheetData>
  <sheetProtection/>
  <mergeCells count="13">
    <mergeCell ref="G1:I1"/>
    <mergeCell ref="A2:I2"/>
    <mergeCell ref="A4:A5"/>
    <mergeCell ref="B4:B5"/>
    <mergeCell ref="C4:C5"/>
    <mergeCell ref="D4:D5"/>
    <mergeCell ref="E4:E5"/>
    <mergeCell ref="F4:I4"/>
    <mergeCell ref="C52:E52"/>
    <mergeCell ref="A7:I7"/>
    <mergeCell ref="A20:I20"/>
    <mergeCell ref="C51:E51"/>
    <mergeCell ref="G51:I5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9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29.57421875" style="16" customWidth="1"/>
    <col min="2" max="2" width="6.421875" style="16" customWidth="1"/>
    <col min="3" max="3" width="7.8515625" style="16" customWidth="1"/>
    <col min="4" max="4" width="8.00390625" style="16" customWidth="1"/>
    <col min="5" max="5" width="7.8515625" style="16" customWidth="1"/>
    <col min="6" max="9" width="6.8515625" style="16" customWidth="1"/>
    <col min="10" max="16384" width="9.140625" style="16" customWidth="1"/>
  </cols>
  <sheetData>
    <row r="1" spans="7:9" ht="15.75">
      <c r="G1" s="146" t="s">
        <v>160</v>
      </c>
      <c r="H1" s="146"/>
      <c r="I1" s="146"/>
    </row>
    <row r="2" spans="1:9" ht="15.75">
      <c r="A2" s="132" t="s">
        <v>161</v>
      </c>
      <c r="B2" s="132"/>
      <c r="C2" s="132"/>
      <c r="D2" s="132"/>
      <c r="E2" s="132"/>
      <c r="F2" s="132"/>
      <c r="G2" s="132"/>
      <c r="H2" s="132"/>
      <c r="I2" s="132"/>
    </row>
    <row r="3" spans="1:9" ht="6" customHeight="1">
      <c r="A3" s="36"/>
      <c r="B3" s="36"/>
      <c r="C3" s="36"/>
      <c r="D3" s="36"/>
      <c r="E3" s="36"/>
      <c r="F3" s="36"/>
      <c r="G3" s="36"/>
      <c r="H3" s="36"/>
      <c r="I3" s="36"/>
    </row>
    <row r="4" spans="1:9" ht="18.75" customHeight="1">
      <c r="A4" s="133" t="s">
        <v>1</v>
      </c>
      <c r="B4" s="135" t="s">
        <v>93</v>
      </c>
      <c r="C4" s="149" t="s">
        <v>213</v>
      </c>
      <c r="D4" s="149" t="s">
        <v>214</v>
      </c>
      <c r="E4" s="149" t="s">
        <v>215</v>
      </c>
      <c r="F4" s="149" t="s">
        <v>3</v>
      </c>
      <c r="G4" s="149"/>
      <c r="H4" s="149"/>
      <c r="I4" s="149"/>
    </row>
    <row r="5" spans="1:9" ht="54" customHeight="1">
      <c r="A5" s="134"/>
      <c r="B5" s="135"/>
      <c r="C5" s="149"/>
      <c r="D5" s="149"/>
      <c r="E5" s="149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4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</row>
    <row r="7" spans="1:9" ht="19.5" customHeight="1">
      <c r="A7" s="129" t="s">
        <v>94</v>
      </c>
      <c r="B7" s="130"/>
      <c r="C7" s="130"/>
      <c r="D7" s="130"/>
      <c r="E7" s="130"/>
      <c r="F7" s="130"/>
      <c r="G7" s="130"/>
      <c r="H7" s="130"/>
      <c r="I7" s="131"/>
    </row>
    <row r="8" spans="1:9" ht="42.75">
      <c r="A8" s="37" t="s">
        <v>95</v>
      </c>
      <c r="B8" s="38">
        <v>3000</v>
      </c>
      <c r="C8" s="24"/>
      <c r="D8" s="24"/>
      <c r="E8" s="24"/>
      <c r="F8" s="24"/>
      <c r="G8" s="24"/>
      <c r="H8" s="24"/>
      <c r="I8" s="24"/>
    </row>
    <row r="9" spans="1:9" ht="30">
      <c r="A9" s="4" t="s">
        <v>96</v>
      </c>
      <c r="B9" s="9">
        <v>3010</v>
      </c>
      <c r="C9" s="10"/>
      <c r="D9" s="10"/>
      <c r="E9" s="10"/>
      <c r="F9" s="10"/>
      <c r="G9" s="10"/>
      <c r="H9" s="10"/>
      <c r="I9" s="10"/>
    </row>
    <row r="10" spans="1:9" ht="30">
      <c r="A10" s="4" t="s">
        <v>97</v>
      </c>
      <c r="B10" s="9">
        <v>3020</v>
      </c>
      <c r="C10" s="10"/>
      <c r="D10" s="10"/>
      <c r="E10" s="10"/>
      <c r="F10" s="10"/>
      <c r="G10" s="10"/>
      <c r="H10" s="10"/>
      <c r="I10" s="10"/>
    </row>
    <row r="11" spans="1:9" ht="15">
      <c r="A11" s="4" t="s">
        <v>98</v>
      </c>
      <c r="B11" s="9">
        <v>3021</v>
      </c>
      <c r="C11" s="10"/>
      <c r="D11" s="10"/>
      <c r="E11" s="10"/>
      <c r="F11" s="10"/>
      <c r="G11" s="10"/>
      <c r="H11" s="10"/>
      <c r="I11" s="10"/>
    </row>
    <row r="12" spans="1:9" ht="28.5" customHeight="1">
      <c r="A12" s="4" t="s">
        <v>99</v>
      </c>
      <c r="B12" s="9">
        <v>3030</v>
      </c>
      <c r="C12" s="10"/>
      <c r="D12" s="10"/>
      <c r="E12" s="10"/>
      <c r="F12" s="10"/>
      <c r="G12" s="10"/>
      <c r="H12" s="10"/>
      <c r="I12" s="10"/>
    </row>
    <row r="13" spans="1:9" ht="33" customHeight="1">
      <c r="A13" s="4" t="s">
        <v>100</v>
      </c>
      <c r="B13" s="9">
        <v>3040</v>
      </c>
      <c r="C13" s="10"/>
      <c r="D13" s="10"/>
      <c r="E13" s="10"/>
      <c r="F13" s="10"/>
      <c r="G13" s="10"/>
      <c r="H13" s="10"/>
      <c r="I13" s="10"/>
    </row>
    <row r="14" spans="1:9" ht="45">
      <c r="A14" s="4" t="s">
        <v>162</v>
      </c>
      <c r="B14" s="9">
        <v>3050</v>
      </c>
      <c r="C14" s="10"/>
      <c r="D14" s="10"/>
      <c r="E14" s="10"/>
      <c r="F14" s="10"/>
      <c r="G14" s="10"/>
      <c r="H14" s="10"/>
      <c r="I14" s="10"/>
    </row>
    <row r="15" spans="1:9" ht="29.25" customHeight="1">
      <c r="A15" s="4" t="s">
        <v>119</v>
      </c>
      <c r="B15" s="9">
        <v>3060</v>
      </c>
      <c r="C15" s="24">
        <f aca="true" t="shared" si="0" ref="C15:I15">C16+C17+C18+C19</f>
        <v>22643</v>
      </c>
      <c r="D15" s="24">
        <f t="shared" si="0"/>
        <v>34579</v>
      </c>
      <c r="E15" s="24">
        <f t="shared" si="0"/>
        <v>27530</v>
      </c>
      <c r="F15" s="24">
        <f t="shared" si="0"/>
        <v>6886</v>
      </c>
      <c r="G15" s="24">
        <f t="shared" si="0"/>
        <v>6879</v>
      </c>
      <c r="H15" s="24">
        <f t="shared" si="0"/>
        <v>6879</v>
      </c>
      <c r="I15" s="24">
        <f t="shared" si="0"/>
        <v>6886</v>
      </c>
    </row>
    <row r="16" spans="1:9" ht="29.25" customHeight="1">
      <c r="A16" s="115" t="s">
        <v>190</v>
      </c>
      <c r="B16" s="9" t="s">
        <v>245</v>
      </c>
      <c r="C16" s="10">
        <v>20270</v>
      </c>
      <c r="D16" s="10">
        <v>32395</v>
      </c>
      <c r="E16" s="10">
        <f>F16+G16+H16+I16</f>
        <v>25333</v>
      </c>
      <c r="F16" s="10">
        <f>'І Фін результат'!F10</f>
        <v>6334</v>
      </c>
      <c r="G16" s="10">
        <f>'І Фін результат'!G10</f>
        <v>6333</v>
      </c>
      <c r="H16" s="10">
        <f>'І Фін результат'!H10</f>
        <v>6333</v>
      </c>
      <c r="I16" s="10">
        <f>'І Фін результат'!I10</f>
        <v>6333</v>
      </c>
    </row>
    <row r="17" spans="1:9" ht="29.25" customHeight="1">
      <c r="A17" s="115" t="s">
        <v>196</v>
      </c>
      <c r="B17" s="9" t="s">
        <v>246</v>
      </c>
      <c r="C17" s="10">
        <v>0</v>
      </c>
      <c r="D17" s="10">
        <v>4</v>
      </c>
      <c r="E17" s="10">
        <f>F17+G17+H17+I17</f>
        <v>4</v>
      </c>
      <c r="F17" s="10">
        <v>1</v>
      </c>
      <c r="G17" s="10">
        <v>1</v>
      </c>
      <c r="H17" s="10">
        <v>1</v>
      </c>
      <c r="I17" s="10">
        <v>1</v>
      </c>
    </row>
    <row r="18" spans="1:9" ht="54" customHeight="1">
      <c r="A18" s="106" t="s">
        <v>254</v>
      </c>
      <c r="B18" s="9" t="s">
        <v>247</v>
      </c>
      <c r="C18" s="10">
        <v>2029</v>
      </c>
      <c r="D18" s="10">
        <v>1980</v>
      </c>
      <c r="E18" s="10">
        <f>F18+G18+H18+I18</f>
        <v>1993</v>
      </c>
      <c r="F18" s="10">
        <f>'І Фін результат'!F11</f>
        <v>501</v>
      </c>
      <c r="G18" s="10">
        <f>'І Фін результат'!G11</f>
        <v>495</v>
      </c>
      <c r="H18" s="10">
        <f>'І Фін результат'!H11</f>
        <v>495</v>
      </c>
      <c r="I18" s="10">
        <f>'І Фін результат'!I11</f>
        <v>502</v>
      </c>
    </row>
    <row r="19" spans="1:9" ht="15.75">
      <c r="A19" s="105" t="s">
        <v>195</v>
      </c>
      <c r="B19" s="9" t="s">
        <v>248</v>
      </c>
      <c r="C19" s="10">
        <v>344</v>
      </c>
      <c r="D19" s="10">
        <v>200</v>
      </c>
      <c r="E19" s="10">
        <f>F19+G19+H19+I19</f>
        <v>200</v>
      </c>
      <c r="F19" s="10">
        <v>50</v>
      </c>
      <c r="G19" s="10">
        <v>50</v>
      </c>
      <c r="H19" s="10">
        <v>50</v>
      </c>
      <c r="I19" s="10">
        <v>50</v>
      </c>
    </row>
    <row r="20" spans="1:9" ht="28.5">
      <c r="A20" s="8" t="s">
        <v>101</v>
      </c>
      <c r="B20" s="11">
        <v>3100</v>
      </c>
      <c r="C20" s="24">
        <f aca="true" t="shared" si="1" ref="C20:I20">C21+C22+C24+C34</f>
        <v>23351</v>
      </c>
      <c r="D20" s="24">
        <f t="shared" si="1"/>
        <v>33497</v>
      </c>
      <c r="E20" s="24">
        <f t="shared" si="1"/>
        <v>27485.9</v>
      </c>
      <c r="F20" s="24">
        <f t="shared" si="1"/>
        <v>6875.2</v>
      </c>
      <c r="G20" s="24">
        <f t="shared" si="1"/>
        <v>6867.6</v>
      </c>
      <c r="H20" s="24">
        <f t="shared" si="1"/>
        <v>6867.6</v>
      </c>
      <c r="I20" s="24">
        <f t="shared" si="1"/>
        <v>6875.5</v>
      </c>
    </row>
    <row r="21" spans="1:9" ht="30">
      <c r="A21" s="4" t="s">
        <v>102</v>
      </c>
      <c r="B21" s="9">
        <v>3110</v>
      </c>
      <c r="C21" s="10">
        <v>4437</v>
      </c>
      <c r="D21" s="10">
        <v>9495</v>
      </c>
      <c r="E21" s="10">
        <f>F21+G21+H21+I21</f>
        <v>4787</v>
      </c>
      <c r="F21" s="10">
        <f>'І Фін результат'!F15+'І Фін результат'!F26-'І Фін результат'!F34-'І Фін результат'!F35-'І Фін результат'!F55</f>
        <v>1205.9999999999998</v>
      </c>
      <c r="G21" s="10">
        <f>'І Фін результат'!G15+'І Фін результат'!G26-'І Фін результат'!G34-'І Фін результат'!G35-'І Фін результат'!G55</f>
        <v>1189</v>
      </c>
      <c r="H21" s="10">
        <f>'І Фін результат'!H15+'І Фін результат'!H26-'І Фін результат'!H34-'І Фін результат'!H35-'І Фін результат'!H55</f>
        <v>1188</v>
      </c>
      <c r="I21" s="10">
        <f>'І Фін результат'!I15+'І Фін результат'!I26-'І Фін результат'!I34-'І Фін результат'!I35-'І Фін результат'!I55</f>
        <v>1204</v>
      </c>
    </row>
    <row r="22" spans="1:9" ht="15">
      <c r="A22" s="4" t="s">
        <v>103</v>
      </c>
      <c r="B22" s="9">
        <v>3120</v>
      </c>
      <c r="C22" s="10">
        <v>12387</v>
      </c>
      <c r="D22" s="10">
        <v>15854</v>
      </c>
      <c r="E22" s="10">
        <f>F22+G22+H22+I22</f>
        <v>14978</v>
      </c>
      <c r="F22" s="10">
        <f>'І Фін результат'!F107-F27-F31</f>
        <v>3741</v>
      </c>
      <c r="G22" s="10">
        <f>'І Фін результат'!G107-G27-G31</f>
        <v>3727</v>
      </c>
      <c r="H22" s="10">
        <f>'І Фін результат'!H107-H27-H31</f>
        <v>3757</v>
      </c>
      <c r="I22" s="10">
        <f>'І Фін результат'!I107-I27-I31</f>
        <v>3753</v>
      </c>
    </row>
    <row r="23" spans="1:9" ht="45">
      <c r="A23" s="4" t="s">
        <v>163</v>
      </c>
      <c r="B23" s="9">
        <v>3130</v>
      </c>
      <c r="C23" s="10"/>
      <c r="D23" s="10"/>
      <c r="E23" s="10">
        <f aca="true" t="shared" si="2" ref="E23:E32">F23+G23+H23+I23</f>
        <v>0</v>
      </c>
      <c r="F23" s="10"/>
      <c r="G23" s="10"/>
      <c r="H23" s="10"/>
      <c r="I23" s="10"/>
    </row>
    <row r="24" spans="1:9" ht="45">
      <c r="A24" s="4" t="s">
        <v>104</v>
      </c>
      <c r="B24" s="9">
        <v>3140</v>
      </c>
      <c r="C24" s="10">
        <f>C27+C31+C32</f>
        <v>6490.6</v>
      </c>
      <c r="D24" s="10">
        <f>D27+D31+D32</f>
        <v>8148</v>
      </c>
      <c r="E24" s="10">
        <f t="shared" si="2"/>
        <v>7720.9</v>
      </c>
      <c r="F24" s="10">
        <f>F27+F31+F32</f>
        <v>1928.2</v>
      </c>
      <c r="G24" s="10">
        <f>G27+G31+G32</f>
        <v>1951.6</v>
      </c>
      <c r="H24" s="10">
        <f>H27+H31+H32</f>
        <v>1922.6</v>
      </c>
      <c r="I24" s="10">
        <f>I27+I31+I32</f>
        <v>1918.5</v>
      </c>
    </row>
    <row r="25" spans="1:9" ht="15" customHeight="1">
      <c r="A25" s="4" t="s">
        <v>123</v>
      </c>
      <c r="B25" s="5">
        <v>3141</v>
      </c>
      <c r="C25" s="10"/>
      <c r="D25" s="10"/>
      <c r="E25" s="10">
        <f t="shared" si="2"/>
        <v>0</v>
      </c>
      <c r="F25" s="10"/>
      <c r="G25" s="10"/>
      <c r="H25" s="10"/>
      <c r="I25" s="10"/>
    </row>
    <row r="26" spans="1:9" ht="15">
      <c r="A26" s="4" t="s">
        <v>105</v>
      </c>
      <c r="B26" s="5">
        <v>3142</v>
      </c>
      <c r="C26" s="10"/>
      <c r="D26" s="10"/>
      <c r="E26" s="10">
        <f t="shared" si="2"/>
        <v>0</v>
      </c>
      <c r="F26" s="10"/>
      <c r="G26" s="10"/>
      <c r="H26" s="10"/>
      <c r="I26" s="10"/>
    </row>
    <row r="27" spans="1:9" ht="30">
      <c r="A27" s="4" t="s">
        <v>78</v>
      </c>
      <c r="B27" s="5">
        <v>3143</v>
      </c>
      <c r="C27" s="10">
        <v>2871.2</v>
      </c>
      <c r="D27" s="10">
        <v>3545</v>
      </c>
      <c r="E27" s="10">
        <f t="shared" si="2"/>
        <v>3349</v>
      </c>
      <c r="F27" s="10">
        <f>'ІІ Розр з бюджетом'!F31</f>
        <v>836</v>
      </c>
      <c r="G27" s="10">
        <f>'ІІ Розр з бюджетом'!G31</f>
        <v>858</v>
      </c>
      <c r="H27" s="10">
        <f>'ІІ Розр з бюджетом'!H31</f>
        <v>828</v>
      </c>
      <c r="I27" s="10">
        <f>'ІІ Розр з бюджетом'!I31</f>
        <v>827</v>
      </c>
    </row>
    <row r="28" spans="1:9" ht="28.5" customHeight="1">
      <c r="A28" s="4" t="s">
        <v>106</v>
      </c>
      <c r="B28" s="5">
        <v>3144</v>
      </c>
      <c r="C28" s="10"/>
      <c r="D28" s="10"/>
      <c r="E28" s="10">
        <f t="shared" si="2"/>
        <v>0</v>
      </c>
      <c r="F28" s="10"/>
      <c r="G28" s="10"/>
      <c r="H28" s="10"/>
      <c r="I28" s="10"/>
    </row>
    <row r="29" spans="1:9" ht="30" customHeight="1">
      <c r="A29" s="4" t="s">
        <v>164</v>
      </c>
      <c r="B29" s="5" t="s">
        <v>179</v>
      </c>
      <c r="C29" s="10"/>
      <c r="D29" s="10"/>
      <c r="E29" s="10">
        <f t="shared" si="2"/>
        <v>0</v>
      </c>
      <c r="F29" s="10"/>
      <c r="G29" s="10"/>
      <c r="H29" s="10"/>
      <c r="I29" s="10"/>
    </row>
    <row r="30" spans="1:9" ht="15">
      <c r="A30" s="4" t="s">
        <v>107</v>
      </c>
      <c r="B30" s="5">
        <v>3150</v>
      </c>
      <c r="C30" s="10"/>
      <c r="D30" s="10"/>
      <c r="E30" s="10">
        <f t="shared" si="2"/>
        <v>0</v>
      </c>
      <c r="F30" s="10"/>
      <c r="G30" s="10"/>
      <c r="H30" s="10"/>
      <c r="I30" s="10"/>
    </row>
    <row r="31" spans="1:9" ht="15">
      <c r="A31" s="22" t="s">
        <v>244</v>
      </c>
      <c r="B31" s="5"/>
      <c r="C31" s="10">
        <v>239.4</v>
      </c>
      <c r="D31" s="10">
        <v>295</v>
      </c>
      <c r="E31" s="10">
        <f t="shared" si="2"/>
        <v>279</v>
      </c>
      <c r="F31" s="10">
        <f>'ІІ Розр з бюджетом'!F41</f>
        <v>70</v>
      </c>
      <c r="G31" s="10">
        <f>'ІІ Розр з бюджетом'!G41</f>
        <v>70</v>
      </c>
      <c r="H31" s="10">
        <f>'ІІ Розр з бюджетом'!H41</f>
        <v>70</v>
      </c>
      <c r="I31" s="10">
        <f>'ІІ Розр з бюджетом'!I41</f>
        <v>69</v>
      </c>
    </row>
    <row r="32" spans="1:9" ht="30">
      <c r="A32" s="4" t="s">
        <v>15</v>
      </c>
      <c r="B32" s="5"/>
      <c r="C32" s="10">
        <v>3380</v>
      </c>
      <c r="D32" s="10">
        <v>4308</v>
      </c>
      <c r="E32" s="10">
        <f t="shared" si="2"/>
        <v>4092.9</v>
      </c>
      <c r="F32" s="10">
        <f>'ІІ Розр з бюджетом'!F39</f>
        <v>1022.2</v>
      </c>
      <c r="G32" s="10">
        <f>'ІІ Розр з бюджетом'!G39</f>
        <v>1023.6</v>
      </c>
      <c r="H32" s="10">
        <f>'ІІ Розр з бюджетом'!H39</f>
        <v>1024.6</v>
      </c>
      <c r="I32" s="10">
        <f>'ІІ Розр з бюджетом'!I39</f>
        <v>1022.5</v>
      </c>
    </row>
    <row r="33" spans="1:9" ht="17.25" customHeight="1">
      <c r="A33" s="4" t="s">
        <v>108</v>
      </c>
      <c r="B33" s="9">
        <v>3160</v>
      </c>
      <c r="C33" s="10"/>
      <c r="D33" s="10"/>
      <c r="E33" s="10"/>
      <c r="F33" s="10"/>
      <c r="G33" s="10"/>
      <c r="H33" s="10"/>
      <c r="I33" s="10"/>
    </row>
    <row r="34" spans="1:9" ht="15">
      <c r="A34" s="4" t="s">
        <v>18</v>
      </c>
      <c r="B34" s="9">
        <v>3170</v>
      </c>
      <c r="C34" s="24">
        <f>C35+C36</f>
        <v>36.4</v>
      </c>
      <c r="D34" s="10"/>
      <c r="E34" s="10"/>
      <c r="F34" s="10"/>
      <c r="G34" s="10"/>
      <c r="H34" s="10"/>
      <c r="I34" s="10"/>
    </row>
    <row r="35" spans="1:9" ht="15">
      <c r="A35" s="108" t="s">
        <v>249</v>
      </c>
      <c r="B35" s="9"/>
      <c r="C35" s="10">
        <v>18</v>
      </c>
      <c r="D35" s="10"/>
      <c r="E35" s="10"/>
      <c r="F35" s="10"/>
      <c r="G35" s="10"/>
      <c r="H35" s="10"/>
      <c r="I35" s="10"/>
    </row>
    <row r="36" spans="1:9" ht="15">
      <c r="A36" s="108" t="s">
        <v>250</v>
      </c>
      <c r="B36" s="9"/>
      <c r="C36" s="10">
        <v>18.4</v>
      </c>
      <c r="D36" s="10"/>
      <c r="E36" s="10"/>
      <c r="F36" s="10"/>
      <c r="G36" s="10"/>
      <c r="H36" s="10"/>
      <c r="I36" s="10"/>
    </row>
    <row r="37" spans="1:9" ht="28.5">
      <c r="A37" s="8" t="s">
        <v>109</v>
      </c>
      <c r="B37" s="11">
        <v>3195</v>
      </c>
      <c r="C37" s="24"/>
      <c r="D37" s="24"/>
      <c r="E37" s="24"/>
      <c r="F37" s="24"/>
      <c r="G37" s="24"/>
      <c r="H37" s="24"/>
      <c r="I37" s="24"/>
    </row>
    <row r="38" spans="1:9" ht="19.5" customHeight="1">
      <c r="A38" s="129" t="s">
        <v>110</v>
      </c>
      <c r="B38" s="130"/>
      <c r="C38" s="130"/>
      <c r="D38" s="130"/>
      <c r="E38" s="130"/>
      <c r="F38" s="130"/>
      <c r="G38" s="130"/>
      <c r="H38" s="130"/>
      <c r="I38" s="131"/>
    </row>
    <row r="39" spans="1:9" ht="43.5" customHeight="1">
      <c r="A39" s="37" t="s">
        <v>111</v>
      </c>
      <c r="B39" s="38">
        <v>3200</v>
      </c>
      <c r="C39" s="24"/>
      <c r="D39" s="24"/>
      <c r="E39" s="24"/>
      <c r="F39" s="24"/>
      <c r="G39" s="24"/>
      <c r="H39" s="24"/>
      <c r="I39" s="24"/>
    </row>
    <row r="40" spans="1:9" ht="30">
      <c r="A40" s="4" t="s">
        <v>112</v>
      </c>
      <c r="B40" s="5">
        <v>3210</v>
      </c>
      <c r="C40" s="10"/>
      <c r="D40" s="10"/>
      <c r="E40" s="10"/>
      <c r="F40" s="10"/>
      <c r="G40" s="10"/>
      <c r="H40" s="10"/>
      <c r="I40" s="10"/>
    </row>
    <row r="41" spans="1:9" ht="30">
      <c r="A41" s="4" t="s">
        <v>113</v>
      </c>
      <c r="B41" s="9">
        <v>3220</v>
      </c>
      <c r="C41" s="10"/>
      <c r="D41" s="10"/>
      <c r="E41" s="10"/>
      <c r="F41" s="10"/>
      <c r="G41" s="10"/>
      <c r="H41" s="10"/>
      <c r="I41" s="10"/>
    </row>
    <row r="42" spans="1:9" ht="28.5" customHeight="1">
      <c r="A42" s="4" t="s">
        <v>119</v>
      </c>
      <c r="B42" s="9">
        <v>3230</v>
      </c>
      <c r="C42" s="10"/>
      <c r="D42" s="10"/>
      <c r="E42" s="10"/>
      <c r="F42" s="10"/>
      <c r="G42" s="10"/>
      <c r="H42" s="10"/>
      <c r="I42" s="10"/>
    </row>
    <row r="43" spans="1:9" ht="28.5">
      <c r="A43" s="8" t="s">
        <v>114</v>
      </c>
      <c r="B43" s="11">
        <v>3255</v>
      </c>
      <c r="C43" s="24">
        <f aca="true" t="shared" si="3" ref="C43:I43">C44</f>
        <v>679</v>
      </c>
      <c r="D43" s="24">
        <f t="shared" si="3"/>
        <v>3657</v>
      </c>
      <c r="E43" s="24">
        <f t="shared" si="3"/>
        <v>85</v>
      </c>
      <c r="F43" s="24">
        <f t="shared" si="3"/>
        <v>22</v>
      </c>
      <c r="G43" s="24">
        <f t="shared" si="3"/>
        <v>21</v>
      </c>
      <c r="H43" s="24">
        <f t="shared" si="3"/>
        <v>21</v>
      </c>
      <c r="I43" s="24">
        <f t="shared" si="3"/>
        <v>21</v>
      </c>
    </row>
    <row r="44" spans="1:9" ht="44.25" customHeight="1">
      <c r="A44" s="4" t="s">
        <v>120</v>
      </c>
      <c r="B44" s="9">
        <v>3260</v>
      </c>
      <c r="C44" s="10">
        <v>679</v>
      </c>
      <c r="D44" s="10">
        <v>3657</v>
      </c>
      <c r="E44" s="10">
        <f>F44+G44+H44+I44</f>
        <v>85</v>
      </c>
      <c r="F44" s="10">
        <f>'І Фін результат'!F53+'І Фін результат'!F54</f>
        <v>22</v>
      </c>
      <c r="G44" s="10">
        <f>'І Фін результат'!G53+'І Фін результат'!G54</f>
        <v>21</v>
      </c>
      <c r="H44" s="10">
        <f>'І Фін результат'!H53+'І Фін результат'!H54</f>
        <v>21</v>
      </c>
      <c r="I44" s="10">
        <f>'І Фін результат'!I53+'І Фін результат'!I54</f>
        <v>21</v>
      </c>
    </row>
    <row r="45" spans="1:9" ht="9" customHeight="1">
      <c r="A45" s="4"/>
      <c r="B45" s="9"/>
      <c r="C45" s="10"/>
      <c r="D45" s="10"/>
      <c r="E45" s="10"/>
      <c r="F45" s="10"/>
      <c r="G45" s="10"/>
      <c r="H45" s="10"/>
      <c r="I45" s="10"/>
    </row>
    <row r="46" spans="1:9" ht="9" customHeight="1">
      <c r="A46" s="4"/>
      <c r="B46" s="9"/>
      <c r="C46" s="10"/>
      <c r="D46" s="10"/>
      <c r="E46" s="10"/>
      <c r="F46" s="10"/>
      <c r="G46" s="10"/>
      <c r="H46" s="10"/>
      <c r="I46" s="10"/>
    </row>
    <row r="47" spans="1:9" ht="30">
      <c r="A47" s="4" t="s">
        <v>121</v>
      </c>
      <c r="B47" s="9">
        <v>3265</v>
      </c>
      <c r="C47" s="10"/>
      <c r="D47" s="10"/>
      <c r="E47" s="10"/>
      <c r="F47" s="10"/>
      <c r="G47" s="10"/>
      <c r="H47" s="10"/>
      <c r="I47" s="10"/>
    </row>
    <row r="48" spans="1:9" ht="45">
      <c r="A48" s="4" t="s">
        <v>122</v>
      </c>
      <c r="B48" s="9">
        <v>3270</v>
      </c>
      <c r="C48" s="10"/>
      <c r="D48" s="10"/>
      <c r="E48" s="10"/>
      <c r="F48" s="10"/>
      <c r="G48" s="10"/>
      <c r="H48" s="10"/>
      <c r="I48" s="10"/>
    </row>
    <row r="49" spans="1:9" ht="9.75" customHeight="1">
      <c r="A49" s="4"/>
      <c r="B49" s="9"/>
      <c r="C49" s="10"/>
      <c r="D49" s="10"/>
      <c r="E49" s="10"/>
      <c r="F49" s="10"/>
      <c r="G49" s="10"/>
      <c r="H49" s="10"/>
      <c r="I49" s="10"/>
    </row>
    <row r="50" spans="1:9" ht="9.75" customHeight="1">
      <c r="A50" s="4"/>
      <c r="B50" s="9"/>
      <c r="C50" s="10"/>
      <c r="D50" s="10"/>
      <c r="E50" s="10"/>
      <c r="F50" s="10"/>
      <c r="G50" s="10"/>
      <c r="H50" s="10"/>
      <c r="I50" s="10"/>
    </row>
    <row r="51" spans="1:9" ht="15">
      <c r="A51" s="4" t="s">
        <v>18</v>
      </c>
      <c r="B51" s="9">
        <v>3280</v>
      </c>
      <c r="C51" s="10"/>
      <c r="D51" s="10"/>
      <c r="E51" s="10"/>
      <c r="F51" s="10"/>
      <c r="G51" s="10"/>
      <c r="H51" s="10"/>
      <c r="I51" s="10"/>
    </row>
    <row r="52" spans="1:9" ht="28.5">
      <c r="A52" s="39" t="s">
        <v>115</v>
      </c>
      <c r="B52" s="40">
        <v>3295</v>
      </c>
      <c r="C52" s="24"/>
      <c r="D52" s="24"/>
      <c r="E52" s="24"/>
      <c r="F52" s="24"/>
      <c r="G52" s="24"/>
      <c r="H52" s="24"/>
      <c r="I52" s="24"/>
    </row>
    <row r="53" spans="1:9" ht="14.25">
      <c r="A53" s="8" t="s">
        <v>116</v>
      </c>
      <c r="B53" s="11">
        <v>3400</v>
      </c>
      <c r="C53" s="24">
        <v>223</v>
      </c>
      <c r="D53" s="24">
        <v>1082</v>
      </c>
      <c r="E53" s="24">
        <f>E55-E54</f>
        <v>44</v>
      </c>
      <c r="F53" s="24"/>
      <c r="G53" s="24"/>
      <c r="H53" s="24"/>
      <c r="I53" s="24"/>
    </row>
    <row r="54" spans="1:9" ht="29.25" customHeight="1">
      <c r="A54" s="4" t="s">
        <v>117</v>
      </c>
      <c r="B54" s="9">
        <v>3405</v>
      </c>
      <c r="C54" s="10">
        <v>5250</v>
      </c>
      <c r="D54" s="10">
        <v>5736</v>
      </c>
      <c r="E54" s="10">
        <v>6818</v>
      </c>
      <c r="F54" s="10"/>
      <c r="G54" s="10"/>
      <c r="H54" s="10"/>
      <c r="I54" s="10"/>
    </row>
    <row r="55" spans="1:9" ht="28.5" customHeight="1">
      <c r="A55" s="4" t="s">
        <v>118</v>
      </c>
      <c r="B55" s="9">
        <v>3415</v>
      </c>
      <c r="C55" s="10">
        <v>4319</v>
      </c>
      <c r="D55" s="10">
        <v>6818</v>
      </c>
      <c r="E55" s="10">
        <v>6862</v>
      </c>
      <c r="F55" s="10"/>
      <c r="G55" s="10"/>
      <c r="H55" s="10"/>
      <c r="I55" s="10"/>
    </row>
    <row r="56" spans="1:9" ht="15">
      <c r="A56" s="41"/>
      <c r="B56" s="42"/>
      <c r="C56" s="43"/>
      <c r="D56" s="44"/>
      <c r="E56" s="45"/>
      <c r="F56" s="44"/>
      <c r="G56" s="44"/>
      <c r="H56" s="44"/>
      <c r="I56" s="44"/>
    </row>
    <row r="57" spans="1:24" ht="29.25" customHeight="1">
      <c r="A57" s="111" t="s">
        <v>240</v>
      </c>
      <c r="B57" s="30"/>
      <c r="C57" s="150" t="s">
        <v>90</v>
      </c>
      <c r="D57" s="151"/>
      <c r="E57" s="151"/>
      <c r="F57" s="31"/>
      <c r="G57" s="152" t="s">
        <v>239</v>
      </c>
      <c r="H57" s="152"/>
      <c r="I57" s="152"/>
      <c r="P57" s="29"/>
      <c r="Q57" s="30"/>
      <c r="R57" s="74"/>
      <c r="S57" s="74"/>
      <c r="T57" s="74"/>
      <c r="U57" s="31"/>
      <c r="V57" s="32"/>
      <c r="W57" s="32"/>
      <c r="X57" s="32"/>
    </row>
    <row r="58" spans="1:24" ht="15">
      <c r="A58" s="33" t="s">
        <v>241</v>
      </c>
      <c r="B58" s="32"/>
      <c r="C58" s="153" t="s">
        <v>92</v>
      </c>
      <c r="D58" s="153"/>
      <c r="E58" s="153"/>
      <c r="F58" s="34"/>
      <c r="G58" s="34" t="s">
        <v>91</v>
      </c>
      <c r="I58" s="35"/>
      <c r="P58" s="33"/>
      <c r="Q58" s="32"/>
      <c r="R58" s="75"/>
      <c r="S58" s="75"/>
      <c r="T58" s="75"/>
      <c r="U58" s="34"/>
      <c r="V58" s="35"/>
      <c r="W58" s="35"/>
      <c r="X58" s="35"/>
    </row>
    <row r="59" spans="1:9" ht="14.25">
      <c r="A59" s="77"/>
      <c r="B59" s="77"/>
      <c r="C59" s="77"/>
      <c r="D59" s="77"/>
      <c r="E59" s="77"/>
      <c r="F59" s="77"/>
      <c r="G59" s="77"/>
      <c r="H59" s="77"/>
      <c r="I59" s="77"/>
    </row>
    <row r="60" spans="1:9" ht="14.25">
      <c r="A60" s="77"/>
      <c r="B60" s="77"/>
      <c r="C60" s="77"/>
      <c r="D60" s="77"/>
      <c r="E60" s="77"/>
      <c r="F60" s="77"/>
      <c r="G60" s="77"/>
      <c r="H60" s="77"/>
      <c r="I60" s="77"/>
    </row>
    <row r="61" spans="1:9" ht="14.25">
      <c r="A61" s="77"/>
      <c r="B61" s="77"/>
      <c r="C61" s="77"/>
      <c r="D61" s="77"/>
      <c r="E61" s="77"/>
      <c r="F61" s="77"/>
      <c r="G61" s="77"/>
      <c r="H61" s="77"/>
      <c r="I61" s="77"/>
    </row>
    <row r="62" spans="1:9" ht="14.25">
      <c r="A62" s="77"/>
      <c r="B62" s="77"/>
      <c r="C62" s="77"/>
      <c r="D62" s="77"/>
      <c r="E62" s="77"/>
      <c r="F62" s="77"/>
      <c r="G62" s="77"/>
      <c r="H62" s="77"/>
      <c r="I62" s="77"/>
    </row>
    <row r="63" spans="1:9" ht="14.25">
      <c r="A63" s="77"/>
      <c r="B63" s="77"/>
      <c r="C63" s="77"/>
      <c r="D63" s="77"/>
      <c r="E63" s="77"/>
      <c r="F63" s="77"/>
      <c r="G63" s="77"/>
      <c r="H63" s="77"/>
      <c r="I63" s="77"/>
    </row>
    <row r="64" spans="1:9" ht="14.25">
      <c r="A64" s="77"/>
      <c r="B64" s="77"/>
      <c r="C64" s="77"/>
      <c r="D64" s="77"/>
      <c r="E64" s="77"/>
      <c r="F64" s="77"/>
      <c r="G64" s="77"/>
      <c r="H64" s="77"/>
      <c r="I64" s="77"/>
    </row>
    <row r="65" spans="1:9" ht="14.25">
      <c r="A65" s="77"/>
      <c r="B65" s="77"/>
      <c r="C65" s="77"/>
      <c r="D65" s="77"/>
      <c r="E65" s="77"/>
      <c r="F65" s="77"/>
      <c r="G65" s="77"/>
      <c r="H65" s="77"/>
      <c r="I65" s="77"/>
    </row>
    <row r="66" spans="1:9" ht="14.25">
      <c r="A66" s="77"/>
      <c r="B66" s="77"/>
      <c r="C66" s="77"/>
      <c r="D66" s="77"/>
      <c r="E66" s="77"/>
      <c r="F66" s="77"/>
      <c r="G66" s="77"/>
      <c r="H66" s="77"/>
      <c r="I66" s="77"/>
    </row>
    <row r="67" spans="1:9" ht="14.25">
      <c r="A67" s="77"/>
      <c r="B67" s="77"/>
      <c r="C67" s="77"/>
      <c r="D67" s="77"/>
      <c r="E67" s="77"/>
      <c r="F67" s="77"/>
      <c r="G67" s="77"/>
      <c r="H67" s="77"/>
      <c r="I67" s="77"/>
    </row>
    <row r="68" spans="1:9" ht="14.25">
      <c r="A68" s="77"/>
      <c r="B68" s="77"/>
      <c r="C68" s="77"/>
      <c r="D68" s="77"/>
      <c r="E68" s="77"/>
      <c r="F68" s="77"/>
      <c r="G68" s="77"/>
      <c r="H68" s="77"/>
      <c r="I68" s="77"/>
    </row>
    <row r="69" spans="1:9" ht="14.25">
      <c r="A69" s="77"/>
      <c r="B69" s="77"/>
      <c r="C69" s="77"/>
      <c r="D69" s="77"/>
      <c r="E69" s="77"/>
      <c r="F69" s="77"/>
      <c r="G69" s="77"/>
      <c r="H69" s="77"/>
      <c r="I69" s="77"/>
    </row>
  </sheetData>
  <sheetProtection/>
  <mergeCells count="13">
    <mergeCell ref="C58:E58"/>
    <mergeCell ref="A2:I2"/>
    <mergeCell ref="E4:E5"/>
    <mergeCell ref="F4:I4"/>
    <mergeCell ref="A4:A5"/>
    <mergeCell ref="B4:B5"/>
    <mergeCell ref="C4:C5"/>
    <mergeCell ref="D4:D5"/>
    <mergeCell ref="A7:I7"/>
    <mergeCell ref="A38:I38"/>
    <mergeCell ref="G1:I1"/>
    <mergeCell ref="C57:E57"/>
    <mergeCell ref="G57:I5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="120" zoomScaleNormal="120" zoomScalePageLayoutView="0" workbookViewId="0" topLeftCell="A1">
      <selection activeCell="A2" sqref="A2:I2"/>
    </sheetView>
  </sheetViews>
  <sheetFormatPr defaultColWidth="9.140625" defaultRowHeight="12.75"/>
  <cols>
    <col min="1" max="1" width="28.421875" style="16" customWidth="1"/>
    <col min="2" max="2" width="6.421875" style="16" customWidth="1"/>
    <col min="3" max="3" width="8.140625" style="16" customWidth="1"/>
    <col min="4" max="4" width="9.140625" style="16" customWidth="1"/>
    <col min="5" max="5" width="8.140625" style="16" customWidth="1"/>
    <col min="6" max="9" width="6.57421875" style="16" customWidth="1"/>
    <col min="10" max="16384" width="9.140625" style="16" customWidth="1"/>
  </cols>
  <sheetData>
    <row r="1" spans="7:9" ht="15.75">
      <c r="G1" s="146" t="s">
        <v>166</v>
      </c>
      <c r="H1" s="146"/>
      <c r="I1" s="146"/>
    </row>
    <row r="2" spans="1:9" ht="15.75">
      <c r="A2" s="132" t="s">
        <v>124</v>
      </c>
      <c r="B2" s="132"/>
      <c r="C2" s="132"/>
      <c r="D2" s="132"/>
      <c r="E2" s="132"/>
      <c r="F2" s="132"/>
      <c r="G2" s="132"/>
      <c r="H2" s="132"/>
      <c r="I2" s="132"/>
    </row>
    <row r="3" spans="1:9" ht="15">
      <c r="A3" s="32"/>
      <c r="B3" s="32"/>
      <c r="C3" s="32"/>
      <c r="D3" s="32"/>
      <c r="E3" s="32"/>
      <c r="F3" s="32"/>
      <c r="G3" s="32"/>
      <c r="H3" s="32"/>
      <c r="I3" s="32"/>
    </row>
    <row r="4" spans="1:9" ht="60" customHeight="1">
      <c r="A4" s="159" t="s">
        <v>1</v>
      </c>
      <c r="B4" s="161" t="s">
        <v>2</v>
      </c>
      <c r="C4" s="149" t="s">
        <v>213</v>
      </c>
      <c r="D4" s="149" t="s">
        <v>214</v>
      </c>
      <c r="E4" s="149" t="s">
        <v>215</v>
      </c>
      <c r="F4" s="156" t="s">
        <v>3</v>
      </c>
      <c r="G4" s="157"/>
      <c r="H4" s="157"/>
      <c r="I4" s="158"/>
    </row>
    <row r="5" spans="1:9" ht="15">
      <c r="A5" s="160"/>
      <c r="B5" s="162"/>
      <c r="C5" s="149"/>
      <c r="D5" s="149"/>
      <c r="E5" s="149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ht="42.75">
      <c r="A7" s="8" t="s">
        <v>125</v>
      </c>
      <c r="B7" s="47">
        <v>4000</v>
      </c>
      <c r="C7" s="24">
        <f>C8+C9+C10</f>
        <v>679</v>
      </c>
      <c r="D7" s="24">
        <f aca="true" t="shared" si="0" ref="D7:I7">D8+D9+D10+D13</f>
        <v>3657</v>
      </c>
      <c r="E7" s="24">
        <f t="shared" si="0"/>
        <v>85</v>
      </c>
      <c r="F7" s="24">
        <f t="shared" si="0"/>
        <v>22</v>
      </c>
      <c r="G7" s="24">
        <f t="shared" si="0"/>
        <v>21</v>
      </c>
      <c r="H7" s="24">
        <f t="shared" si="0"/>
        <v>21</v>
      </c>
      <c r="I7" s="24">
        <f t="shared" si="0"/>
        <v>21</v>
      </c>
    </row>
    <row r="8" spans="1:9" ht="15">
      <c r="A8" s="4" t="s">
        <v>126</v>
      </c>
      <c r="B8" s="48" t="s">
        <v>127</v>
      </c>
      <c r="C8" s="10"/>
      <c r="D8" s="10"/>
      <c r="E8" s="10"/>
      <c r="F8" s="10"/>
      <c r="G8" s="10"/>
      <c r="H8" s="10"/>
      <c r="I8" s="10"/>
    </row>
    <row r="9" spans="1:9" ht="30">
      <c r="A9" s="4" t="s">
        <v>128</v>
      </c>
      <c r="B9" s="47">
        <v>4020</v>
      </c>
      <c r="C9" s="10">
        <v>259</v>
      </c>
      <c r="D9" s="10">
        <v>405</v>
      </c>
      <c r="E9" s="10">
        <f>F9+G9+H9+I9</f>
        <v>80</v>
      </c>
      <c r="F9" s="10">
        <v>20</v>
      </c>
      <c r="G9" s="10">
        <v>20</v>
      </c>
      <c r="H9" s="10">
        <v>20</v>
      </c>
      <c r="I9" s="10">
        <v>20</v>
      </c>
    </row>
    <row r="10" spans="1:9" ht="45">
      <c r="A10" s="4" t="s">
        <v>129</v>
      </c>
      <c r="B10" s="48">
        <v>4030</v>
      </c>
      <c r="C10" s="10">
        <v>420</v>
      </c>
      <c r="D10" s="10">
        <v>1252</v>
      </c>
      <c r="E10" s="10">
        <f>F10+G10+H10+I10</f>
        <v>5</v>
      </c>
      <c r="F10" s="10">
        <v>2</v>
      </c>
      <c r="G10" s="10">
        <v>1</v>
      </c>
      <c r="H10" s="10">
        <v>1</v>
      </c>
      <c r="I10" s="10">
        <v>1</v>
      </c>
    </row>
    <row r="11" spans="1:9" ht="30">
      <c r="A11" s="4" t="s">
        <v>130</v>
      </c>
      <c r="B11" s="47">
        <v>4040</v>
      </c>
      <c r="C11" s="10"/>
      <c r="D11" s="10"/>
      <c r="E11" s="10">
        <f>F11+G11+H11+I11</f>
        <v>0</v>
      </c>
      <c r="F11" s="10"/>
      <c r="G11" s="10"/>
      <c r="H11" s="10"/>
      <c r="I11" s="10"/>
    </row>
    <row r="12" spans="1:9" ht="60">
      <c r="A12" s="4" t="s">
        <v>131</v>
      </c>
      <c r="B12" s="48">
        <v>4050</v>
      </c>
      <c r="C12" s="10"/>
      <c r="D12" s="10"/>
      <c r="E12" s="10">
        <f>F12+G12+H12+I12</f>
        <v>0</v>
      </c>
      <c r="F12" s="10"/>
      <c r="G12" s="10"/>
      <c r="H12" s="10"/>
      <c r="I12" s="10"/>
    </row>
    <row r="13" spans="1:9" ht="15">
      <c r="A13" s="4" t="s">
        <v>132</v>
      </c>
      <c r="B13" s="49">
        <v>4060</v>
      </c>
      <c r="C13" s="10"/>
      <c r="D13" s="10">
        <v>2000</v>
      </c>
      <c r="E13" s="10">
        <f>F13+G13+H13+I13</f>
        <v>0</v>
      </c>
      <c r="F13" s="10"/>
      <c r="G13" s="10"/>
      <c r="H13" s="10"/>
      <c r="I13" s="10"/>
    </row>
    <row r="17" spans="1:9" ht="29.25" customHeight="1">
      <c r="A17" s="111" t="s">
        <v>240</v>
      </c>
      <c r="B17" s="30"/>
      <c r="C17" s="150" t="s">
        <v>90</v>
      </c>
      <c r="D17" s="151"/>
      <c r="E17" s="151"/>
      <c r="F17" s="31"/>
      <c r="G17" s="152" t="s">
        <v>239</v>
      </c>
      <c r="H17" s="152"/>
      <c r="I17" s="152"/>
    </row>
    <row r="18" spans="1:9" ht="15">
      <c r="A18" s="33" t="s">
        <v>241</v>
      </c>
      <c r="B18" s="32"/>
      <c r="C18" s="153" t="s">
        <v>92</v>
      </c>
      <c r="D18" s="153"/>
      <c r="E18" s="153"/>
      <c r="F18" s="34"/>
      <c r="G18" s="34" t="s">
        <v>91</v>
      </c>
      <c r="I18" s="35"/>
    </row>
  </sheetData>
  <sheetProtection/>
  <mergeCells count="11">
    <mergeCell ref="G1:I1"/>
    <mergeCell ref="C17:E17"/>
    <mergeCell ref="G17:I17"/>
    <mergeCell ref="C18:E18"/>
    <mergeCell ref="F4:I4"/>
    <mergeCell ref="A2:I2"/>
    <mergeCell ref="A4:A5"/>
    <mergeCell ref="B4:B5"/>
    <mergeCell ref="C4:C5"/>
    <mergeCell ref="D4:D5"/>
    <mergeCell ref="E4:E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="120" zoomScaleNormal="120" zoomScalePageLayoutView="0" workbookViewId="0" topLeftCell="A1">
      <selection activeCell="A2" sqref="A2:E2"/>
    </sheetView>
  </sheetViews>
  <sheetFormatPr defaultColWidth="9.140625" defaultRowHeight="12.75"/>
  <cols>
    <col min="1" max="1" width="37.00390625" style="0" customWidth="1"/>
    <col min="2" max="2" width="6.28125" style="92" customWidth="1"/>
    <col min="3" max="3" width="14.28125" style="0" customWidth="1"/>
    <col min="4" max="4" width="14.421875" style="0" customWidth="1"/>
    <col min="5" max="5" width="14.00390625" style="0" customWidth="1"/>
  </cols>
  <sheetData>
    <row r="1" spans="1:5" ht="15.75">
      <c r="A1" s="76"/>
      <c r="B1" s="76"/>
      <c r="C1" s="76"/>
      <c r="E1" s="73" t="s">
        <v>167</v>
      </c>
    </row>
    <row r="2" spans="1:5" ht="15.75">
      <c r="A2" s="132" t="s">
        <v>169</v>
      </c>
      <c r="B2" s="132"/>
      <c r="C2" s="132"/>
      <c r="D2" s="132"/>
      <c r="E2" s="132"/>
    </row>
    <row r="3" spans="1:5" ht="15.75">
      <c r="A3" s="51"/>
      <c r="B3" s="91"/>
      <c r="C3" s="51"/>
      <c r="D3" s="51"/>
      <c r="E3" s="51"/>
    </row>
    <row r="4" spans="1:5" ht="68.25" customHeight="1">
      <c r="A4" s="50" t="s">
        <v>1</v>
      </c>
      <c r="B4" s="6" t="s">
        <v>2</v>
      </c>
      <c r="C4" s="149" t="s">
        <v>213</v>
      </c>
      <c r="D4" s="149" t="s">
        <v>214</v>
      </c>
      <c r="E4" s="149" t="s">
        <v>215</v>
      </c>
    </row>
    <row r="5" spans="1:5" ht="12.75" customHeight="1">
      <c r="A5" s="52">
        <v>1</v>
      </c>
      <c r="B5" s="53">
        <v>2</v>
      </c>
      <c r="C5" s="149"/>
      <c r="D5" s="149"/>
      <c r="E5" s="149"/>
    </row>
    <row r="6" spans="1:5" ht="75" customHeight="1">
      <c r="A6" s="82" t="s">
        <v>170</v>
      </c>
      <c r="B6" s="83">
        <v>5010</v>
      </c>
      <c r="C6" s="114">
        <f>C7+C8+C9</f>
        <v>86</v>
      </c>
      <c r="D6" s="78">
        <f>D7+D8+D9</f>
        <v>97.5</v>
      </c>
      <c r="E6" s="114">
        <f>E7+E8+E9</f>
        <v>97.75</v>
      </c>
    </row>
    <row r="7" spans="1:5" ht="15" customHeight="1">
      <c r="A7" s="83" t="s">
        <v>133</v>
      </c>
      <c r="B7" s="83">
        <v>5011</v>
      </c>
      <c r="C7" s="113">
        <v>1</v>
      </c>
      <c r="D7" s="56">
        <v>1</v>
      </c>
      <c r="E7" s="113">
        <v>1</v>
      </c>
    </row>
    <row r="8" spans="1:5" ht="30" customHeight="1">
      <c r="A8" s="83" t="s">
        <v>134</v>
      </c>
      <c r="B8" s="83">
        <v>5012</v>
      </c>
      <c r="C8" s="113">
        <v>7</v>
      </c>
      <c r="D8" s="56">
        <v>8.5</v>
      </c>
      <c r="E8" s="113">
        <v>9.75</v>
      </c>
    </row>
    <row r="9" spans="1:5" ht="15" customHeight="1">
      <c r="A9" s="83" t="s">
        <v>135</v>
      </c>
      <c r="B9" s="83">
        <v>5013</v>
      </c>
      <c r="C9" s="113">
        <v>78</v>
      </c>
      <c r="D9" s="56">
        <v>88</v>
      </c>
      <c r="E9" s="113">
        <v>87</v>
      </c>
    </row>
    <row r="10" spans="1:5" ht="29.25" customHeight="1">
      <c r="A10" s="82" t="s">
        <v>136</v>
      </c>
      <c r="B10" s="83">
        <v>5020</v>
      </c>
      <c r="C10" s="79">
        <f>C11+C12+C13</f>
        <v>15498</v>
      </c>
      <c r="D10" s="79">
        <f>D11+D12+D13</f>
        <v>19695</v>
      </c>
      <c r="E10" s="79">
        <f>E11+E12+E13</f>
        <v>18606.1</v>
      </c>
    </row>
    <row r="11" spans="1:5" ht="15" customHeight="1">
      <c r="A11" s="83" t="s">
        <v>133</v>
      </c>
      <c r="B11" s="83">
        <v>5021</v>
      </c>
      <c r="C11" s="54">
        <v>321.5</v>
      </c>
      <c r="D11" s="55">
        <v>610</v>
      </c>
      <c r="E11" s="54">
        <v>688.5</v>
      </c>
    </row>
    <row r="12" spans="1:5" ht="30" customHeight="1">
      <c r="A12" s="83" t="s">
        <v>134</v>
      </c>
      <c r="B12" s="83">
        <v>5022</v>
      </c>
      <c r="C12" s="54">
        <v>1294.5</v>
      </c>
      <c r="D12" s="55">
        <v>1701</v>
      </c>
      <c r="E12" s="125">
        <f>2625.8+1704</f>
        <v>4329.8</v>
      </c>
    </row>
    <row r="13" spans="1:5" ht="15" customHeight="1">
      <c r="A13" s="83" t="s">
        <v>135</v>
      </c>
      <c r="B13" s="83">
        <v>5023</v>
      </c>
      <c r="C13" s="54">
        <v>13882</v>
      </c>
      <c r="D13" s="55">
        <v>17384</v>
      </c>
      <c r="E13" s="125">
        <f>15291.8-1704</f>
        <v>13587.8</v>
      </c>
    </row>
    <row r="14" spans="1:5" ht="45" customHeight="1">
      <c r="A14" s="82" t="s">
        <v>165</v>
      </c>
      <c r="B14" s="83">
        <v>5030</v>
      </c>
      <c r="C14" s="79">
        <f aca="true" t="shared" si="0" ref="C14:E17">C10/C6/12*1000</f>
        <v>15017.441860465118</v>
      </c>
      <c r="D14" s="79">
        <f t="shared" si="0"/>
        <v>16833.333333333332</v>
      </c>
      <c r="E14" s="79">
        <f t="shared" si="0"/>
        <v>15861.977834612106</v>
      </c>
    </row>
    <row r="15" spans="1:5" ht="15" customHeight="1">
      <c r="A15" s="83" t="s">
        <v>133</v>
      </c>
      <c r="B15" s="83">
        <v>5031</v>
      </c>
      <c r="C15" s="54">
        <f t="shared" si="0"/>
        <v>26791.666666666668</v>
      </c>
      <c r="D15" s="54">
        <f t="shared" si="0"/>
        <v>50833.333333333336</v>
      </c>
      <c r="E15" s="54">
        <f t="shared" si="0"/>
        <v>57375</v>
      </c>
    </row>
    <row r="16" spans="1:5" ht="30" customHeight="1">
      <c r="A16" s="83" t="s">
        <v>134</v>
      </c>
      <c r="B16" s="83">
        <v>5032</v>
      </c>
      <c r="C16" s="54">
        <f t="shared" si="0"/>
        <v>15410.714285714284</v>
      </c>
      <c r="D16" s="54">
        <f t="shared" si="0"/>
        <v>16676.470588235294</v>
      </c>
      <c r="E16" s="54">
        <f t="shared" si="0"/>
        <v>37006.83760683761</v>
      </c>
    </row>
    <row r="17" spans="1:5" ht="15" customHeight="1">
      <c r="A17" s="83" t="s">
        <v>135</v>
      </c>
      <c r="B17" s="83">
        <v>5033</v>
      </c>
      <c r="C17" s="54">
        <f t="shared" si="0"/>
        <v>14831.19658119658</v>
      </c>
      <c r="D17" s="54">
        <f t="shared" si="0"/>
        <v>16462.121212121212</v>
      </c>
      <c r="E17" s="54">
        <f t="shared" si="0"/>
        <v>13015.134099616858</v>
      </c>
    </row>
    <row r="18" spans="1:5" ht="30" customHeight="1">
      <c r="A18" s="82" t="s">
        <v>137</v>
      </c>
      <c r="B18" s="83">
        <v>5040</v>
      </c>
      <c r="C18" s="79">
        <f>C19+C20+C21</f>
        <v>18878</v>
      </c>
      <c r="D18" s="79">
        <f>D19+D20+D21</f>
        <v>24001.2</v>
      </c>
      <c r="E18" s="79">
        <f>E19+E20+E21</f>
        <v>22699.469999999998</v>
      </c>
    </row>
    <row r="19" spans="1:5" ht="15" customHeight="1">
      <c r="A19" s="83" t="s">
        <v>133</v>
      </c>
      <c r="B19" s="83">
        <v>5041</v>
      </c>
      <c r="C19" s="54">
        <v>392</v>
      </c>
      <c r="D19" s="55">
        <v>744.2</v>
      </c>
      <c r="E19" s="54">
        <v>839.97</v>
      </c>
    </row>
    <row r="20" spans="1:5" ht="30" customHeight="1">
      <c r="A20" s="83" t="s">
        <v>134</v>
      </c>
      <c r="B20" s="83">
        <v>5042</v>
      </c>
      <c r="C20" s="54">
        <v>1579</v>
      </c>
      <c r="D20" s="55">
        <v>2075</v>
      </c>
      <c r="E20" s="54">
        <v>5282.4</v>
      </c>
    </row>
    <row r="21" spans="1:5" ht="15" customHeight="1">
      <c r="A21" s="83" t="s">
        <v>135</v>
      </c>
      <c r="B21" s="83">
        <v>5043</v>
      </c>
      <c r="C21" s="54">
        <v>16907</v>
      </c>
      <c r="D21" s="55">
        <v>21182</v>
      </c>
      <c r="E21" s="54">
        <v>16577.1</v>
      </c>
    </row>
    <row r="22" spans="1:5" ht="45" customHeight="1">
      <c r="A22" s="82" t="s">
        <v>138</v>
      </c>
      <c r="B22" s="83">
        <v>5050</v>
      </c>
      <c r="C22" s="79">
        <f aca="true" t="shared" si="1" ref="C22:E25">C18/C6/12*1000</f>
        <v>18292.63565891473</v>
      </c>
      <c r="D22" s="79">
        <f t="shared" si="1"/>
        <v>20513.846153846156</v>
      </c>
      <c r="E22" s="79">
        <f t="shared" si="1"/>
        <v>19351.6368286445</v>
      </c>
    </row>
    <row r="23" spans="1:5" ht="15" customHeight="1">
      <c r="A23" s="83" t="s">
        <v>133</v>
      </c>
      <c r="B23" s="83">
        <v>5051</v>
      </c>
      <c r="C23" s="54">
        <f t="shared" si="1"/>
        <v>32666.666666666664</v>
      </c>
      <c r="D23" s="54">
        <f t="shared" si="1"/>
        <v>62016.66666666667</v>
      </c>
      <c r="E23" s="54">
        <f t="shared" si="1"/>
        <v>69997.5</v>
      </c>
    </row>
    <row r="24" spans="1:5" ht="30" customHeight="1">
      <c r="A24" s="83" t="s">
        <v>134</v>
      </c>
      <c r="B24" s="83">
        <v>5052</v>
      </c>
      <c r="C24" s="54">
        <f t="shared" si="1"/>
        <v>18797.619047619046</v>
      </c>
      <c r="D24" s="54">
        <f t="shared" si="1"/>
        <v>20343.13725490196</v>
      </c>
      <c r="E24" s="54">
        <f t="shared" si="1"/>
        <v>45148.717948717946</v>
      </c>
    </row>
    <row r="25" spans="1:5" ht="15" customHeight="1">
      <c r="A25" s="83" t="s">
        <v>135</v>
      </c>
      <c r="B25" s="83">
        <v>5053</v>
      </c>
      <c r="C25" s="54">
        <f t="shared" si="1"/>
        <v>18063.034188034188</v>
      </c>
      <c r="D25" s="54">
        <f t="shared" si="1"/>
        <v>20058.71212121212</v>
      </c>
      <c r="E25" s="54">
        <f t="shared" si="1"/>
        <v>15878.448275862069</v>
      </c>
    </row>
    <row r="30" spans="1:8" ht="15" customHeight="1">
      <c r="A30" s="111" t="s">
        <v>240</v>
      </c>
      <c r="B30" s="30"/>
      <c r="C30" s="112" t="s">
        <v>90</v>
      </c>
      <c r="D30" s="32" t="s">
        <v>239</v>
      </c>
      <c r="E30" s="32"/>
      <c r="H30" s="32"/>
    </row>
    <row r="31" spans="1:8" ht="15">
      <c r="A31" s="33" t="s">
        <v>168</v>
      </c>
      <c r="B31" s="32"/>
      <c r="C31" s="32" t="s">
        <v>242</v>
      </c>
      <c r="D31" s="34" t="s">
        <v>91</v>
      </c>
      <c r="E31" s="16"/>
      <c r="H31" s="35"/>
    </row>
  </sheetData>
  <sheetProtection/>
  <mergeCells count="4">
    <mergeCell ref="A2:E2"/>
    <mergeCell ref="C4:C5"/>
    <mergeCell ref="D4:D5"/>
    <mergeCell ref="E4:E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="120" zoomScaleNormal="120" zoomScalePageLayoutView="0" workbookViewId="0" topLeftCell="A1">
      <selection activeCell="A7" sqref="A7:I7"/>
    </sheetView>
  </sheetViews>
  <sheetFormatPr defaultColWidth="9.140625" defaultRowHeight="12.75"/>
  <cols>
    <col min="1" max="1" width="27.140625" style="0" customWidth="1"/>
    <col min="2" max="2" width="6.7109375" style="0" customWidth="1"/>
    <col min="3" max="3" width="7.28125" style="0" customWidth="1"/>
    <col min="4" max="4" width="8.8515625" style="0" customWidth="1"/>
    <col min="5" max="5" width="8.7109375" style="0" customWidth="1"/>
    <col min="6" max="9" width="5.8515625" style="0" customWidth="1"/>
  </cols>
  <sheetData>
    <row r="1" spans="1:9" s="2" customFormat="1" ht="15.75">
      <c r="A1" s="99"/>
      <c r="B1" s="100"/>
      <c r="C1" s="100"/>
      <c r="D1" s="100"/>
      <c r="E1" s="100"/>
      <c r="F1" s="100"/>
      <c r="G1" s="100"/>
      <c r="H1" s="170" t="s">
        <v>186</v>
      </c>
      <c r="I1" s="170"/>
    </row>
    <row r="2" spans="1:9" s="2" customFormat="1" ht="36" customHeight="1">
      <c r="A2" s="172" t="s">
        <v>187</v>
      </c>
      <c r="B2" s="172"/>
      <c r="C2" s="172"/>
      <c r="D2" s="172"/>
      <c r="E2" s="172"/>
      <c r="F2" s="172"/>
      <c r="G2" s="172"/>
      <c r="H2" s="172"/>
      <c r="I2" s="172"/>
    </row>
    <row r="3" spans="1:9" s="2" customFormat="1" ht="7.5" customHeight="1">
      <c r="A3" s="1"/>
      <c r="B3" s="3"/>
      <c r="C3" s="1"/>
      <c r="D3" s="1"/>
      <c r="E3" s="3"/>
      <c r="F3" s="1"/>
      <c r="G3" s="1"/>
      <c r="H3" s="1"/>
      <c r="I3" s="1"/>
    </row>
    <row r="4" spans="1:9" s="2" customFormat="1" ht="15" customHeight="1">
      <c r="A4" s="148" t="s">
        <v>1</v>
      </c>
      <c r="B4" s="149" t="s">
        <v>2</v>
      </c>
      <c r="C4" s="149" t="s">
        <v>213</v>
      </c>
      <c r="D4" s="149" t="s">
        <v>214</v>
      </c>
      <c r="E4" s="149" t="s">
        <v>215</v>
      </c>
      <c r="F4" s="149" t="s">
        <v>3</v>
      </c>
      <c r="G4" s="149"/>
      <c r="H4" s="149"/>
      <c r="I4" s="149"/>
    </row>
    <row r="5" spans="1:9" s="2" customFormat="1" ht="70.5" customHeight="1">
      <c r="A5" s="148"/>
      <c r="B5" s="149"/>
      <c r="C5" s="149"/>
      <c r="D5" s="149"/>
      <c r="E5" s="149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s="2" customFormat="1" ht="15">
      <c r="A7" s="164" t="s">
        <v>182</v>
      </c>
      <c r="B7" s="165"/>
      <c r="C7" s="165"/>
      <c r="D7" s="165"/>
      <c r="E7" s="165"/>
      <c r="F7" s="165"/>
      <c r="G7" s="165"/>
      <c r="H7" s="165"/>
      <c r="I7" s="166"/>
    </row>
    <row r="8" spans="1:9" ht="30">
      <c r="A8" s="93" t="s">
        <v>183</v>
      </c>
      <c r="B8" s="94">
        <v>6000</v>
      </c>
      <c r="C8" s="95">
        <v>0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</row>
    <row r="9" spans="1:9" ht="14.25">
      <c r="A9" s="167" t="s">
        <v>184</v>
      </c>
      <c r="B9" s="168"/>
      <c r="C9" s="168"/>
      <c r="D9" s="168"/>
      <c r="E9" s="168"/>
      <c r="F9" s="168"/>
      <c r="G9" s="168"/>
      <c r="H9" s="168"/>
      <c r="I9" s="169"/>
    </row>
    <row r="10" spans="1:9" ht="45">
      <c r="A10" s="93" t="s">
        <v>189</v>
      </c>
      <c r="B10" s="94">
        <v>6010</v>
      </c>
      <c r="C10" s="96"/>
      <c r="D10" s="96"/>
      <c r="E10" s="97"/>
      <c r="F10" s="96"/>
      <c r="G10" s="96"/>
      <c r="H10" s="96"/>
      <c r="I10" s="96"/>
    </row>
    <row r="11" spans="1:9" ht="45">
      <c r="A11" s="93" t="s">
        <v>185</v>
      </c>
      <c r="B11" s="98">
        <v>6020</v>
      </c>
      <c r="C11" s="96"/>
      <c r="D11" s="96"/>
      <c r="E11" s="97"/>
      <c r="F11" s="96"/>
      <c r="G11" s="96"/>
      <c r="H11" s="96"/>
      <c r="I11" s="96"/>
    </row>
    <row r="12" spans="1:9" ht="15">
      <c r="A12" s="101" t="s">
        <v>188</v>
      </c>
      <c r="B12" s="101"/>
      <c r="C12" s="101"/>
      <c r="D12" s="101"/>
      <c r="E12" s="101"/>
      <c r="F12" s="101"/>
      <c r="G12" s="101"/>
      <c r="H12" s="102"/>
      <c r="I12" s="102"/>
    </row>
    <row r="13" spans="1:9" ht="15">
      <c r="A13" s="103"/>
      <c r="B13" s="103"/>
      <c r="C13" s="103"/>
      <c r="D13" s="103"/>
      <c r="E13" s="103"/>
      <c r="F13" s="103"/>
      <c r="G13" s="103"/>
      <c r="H13" s="104"/>
      <c r="I13" s="104"/>
    </row>
    <row r="14" spans="1:9" ht="15">
      <c r="A14" s="103"/>
      <c r="B14" s="103"/>
      <c r="C14" s="103"/>
      <c r="D14" s="103"/>
      <c r="E14" s="103"/>
      <c r="F14" s="103"/>
      <c r="G14" s="103"/>
      <c r="H14" s="104"/>
      <c r="I14" s="104"/>
    </row>
    <row r="15" spans="1:9" ht="15" customHeight="1">
      <c r="A15" s="111" t="s">
        <v>240</v>
      </c>
      <c r="C15" s="150" t="s">
        <v>90</v>
      </c>
      <c r="D15" s="151"/>
      <c r="E15" s="151"/>
      <c r="G15" s="152" t="s">
        <v>239</v>
      </c>
      <c r="H15" s="152"/>
      <c r="I15" s="152"/>
    </row>
    <row r="16" spans="1:9" ht="15">
      <c r="A16" s="33" t="s">
        <v>243</v>
      </c>
      <c r="C16" s="153" t="s">
        <v>92</v>
      </c>
      <c r="D16" s="153"/>
      <c r="E16" s="153"/>
      <c r="G16" s="34" t="s">
        <v>91</v>
      </c>
      <c r="H16" s="16"/>
      <c r="I16" s="35"/>
    </row>
    <row r="17" spans="1:9" ht="15">
      <c r="A17" s="29"/>
      <c r="B17" s="30"/>
      <c r="C17" s="171"/>
      <c r="D17" s="171"/>
      <c r="E17" s="171"/>
      <c r="F17" s="32"/>
      <c r="G17" s="32"/>
      <c r="H17" s="32"/>
      <c r="I17" s="32"/>
    </row>
    <row r="18" spans="1:9" ht="15">
      <c r="A18" s="33"/>
      <c r="B18" s="32"/>
      <c r="C18" s="163"/>
      <c r="D18" s="163"/>
      <c r="E18" s="163"/>
      <c r="F18" s="34"/>
      <c r="G18" s="16"/>
      <c r="H18" s="34"/>
      <c r="I18" s="16"/>
    </row>
    <row r="19" spans="1:5" ht="15">
      <c r="A19" s="33"/>
      <c r="B19" s="33"/>
      <c r="C19" s="75"/>
      <c r="D19" s="35"/>
      <c r="E19" s="35"/>
    </row>
  </sheetData>
  <sheetProtection/>
  <mergeCells count="15">
    <mergeCell ref="H1:I1"/>
    <mergeCell ref="C17:E17"/>
    <mergeCell ref="A2:I2"/>
    <mergeCell ref="A4:A5"/>
    <mergeCell ref="B4:B5"/>
    <mergeCell ref="C4:C5"/>
    <mergeCell ref="C15:E15"/>
    <mergeCell ref="C16:E16"/>
    <mergeCell ref="G15:I15"/>
    <mergeCell ref="D4:D5"/>
    <mergeCell ref="E4:E5"/>
    <mergeCell ref="F4:I4"/>
    <mergeCell ref="C18:E18"/>
    <mergeCell ref="A7:I7"/>
    <mergeCell ref="A9:I9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2022-12-27T07:20:13Z</cp:lastPrinted>
  <dcterms:created xsi:type="dcterms:W3CDTF">1996-10-08T23:32:33Z</dcterms:created>
  <dcterms:modified xsi:type="dcterms:W3CDTF">2022-12-27T07:20:18Z</dcterms:modified>
  <cp:category/>
  <cp:version/>
  <cp:contentType/>
  <cp:contentStatus/>
</cp:coreProperties>
</file>